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codeName="ThisWorkbook" defaultThemeVersion="124226"/>
  <xr:revisionPtr revIDLastSave="0" documentId="8_{0354EC77-9AB6-4744-B31A-69279A0EE141}" xr6:coauthVersionLast="47" xr6:coauthVersionMax="47" xr10:uidLastSave="{00000000-0000-0000-0000-000000000000}"/>
  <bookViews>
    <workbookView xWindow="-120" yWindow="-120" windowWidth="24240" windowHeight="13140" tabRatio="836" xr2:uid="{00000000-000D-0000-FFFF-FFFF00000000}"/>
  </bookViews>
  <sheets>
    <sheet name="COVER" sheetId="119" r:id="rId1"/>
    <sheet name="CONTACT INFORMATION" sheetId="15" r:id="rId2"/>
    <sheet name="CONTENTS" sheetId="198" r:id="rId3"/>
    <sheet name="CC1" sheetId="145" r:id="rId4"/>
    <sheet name="CC2" sheetId="154" r:id="rId5"/>
    <sheet name="A01" sheetId="168" r:id="rId6"/>
    <sheet name="A03" sheetId="170" r:id="rId7"/>
    <sheet name="OV1" sheetId="9" r:id="rId8"/>
    <sheet name="KM1" sheetId="10" r:id="rId9"/>
    <sheet name="A02" sheetId="169" r:id="rId10"/>
    <sheet name="A04" sheetId="171" r:id="rId11"/>
    <sheet name="CQ1" sheetId="157" r:id="rId12"/>
    <sheet name="CQ4" sheetId="163" r:id="rId13"/>
    <sheet name="CQ5" sheetId="164" r:id="rId14"/>
    <sheet name="CQ7" sheetId="161" r:id="rId15"/>
    <sheet name="CR1" sheetId="159" r:id="rId16"/>
    <sheet name="CR1-A" sheetId="93" r:id="rId17"/>
    <sheet name="CR3" sheetId="110" r:id="rId18"/>
    <sheet name="CR4" sheetId="33" r:id="rId19"/>
    <sheet name="CR5" sheetId="34" r:id="rId20"/>
    <sheet name="CR6" sheetId="35" r:id="rId21"/>
    <sheet name="CR7-A" sheetId="178" r:id="rId22"/>
    <sheet name="CR8" sheetId="13" r:id="rId23"/>
    <sheet name="CR10" sheetId="209" r:id="rId24"/>
    <sheet name="CCR1" sheetId="37" r:id="rId25"/>
    <sheet name="CCR2" sheetId="38" r:id="rId26"/>
    <sheet name="CCR3" sheetId="40" r:id="rId27"/>
    <sheet name="CCR4" sheetId="41" r:id="rId28"/>
    <sheet name="CCR5" sheetId="183" r:id="rId29"/>
    <sheet name="CCR7" sheetId="185" r:id="rId30"/>
    <sheet name="CCR8" sheetId="39" r:id="rId31"/>
    <sheet name="MR1" sheetId="107" r:id="rId32"/>
    <sheet name="CCyB1 " sheetId="205" r:id="rId33"/>
    <sheet name="CCyB2" sheetId="204" r:id="rId34"/>
    <sheet name="LR1" sheetId="203" r:id="rId35"/>
    <sheet name="LR2" sheetId="202" r:id="rId36"/>
    <sheet name="LR3" sheetId="155" r:id="rId37"/>
    <sheet name="LIQ1" sheetId="201" r:id="rId38"/>
    <sheet name="LIQ2" sheetId="207" r:id="rId39"/>
    <sheet name="KM2" sheetId="148" r:id="rId40"/>
    <sheet name="TLAC1" sheetId="149" r:id="rId41"/>
    <sheet name="TLAC3" sheetId="206" r:id="rId42"/>
    <sheet name="IRRBB1" sheetId="200" r:id="rId43"/>
    <sheet name="CCA" sheetId="120" r:id="rId44"/>
    <sheet name="CCA Footnotes" sheetId="121" r:id="rId45"/>
    <sheet name="BACK" sheetId="17"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41">#REF!</definedName>
    <definedName name="\a">#REF!</definedName>
    <definedName name="\b" localSheetId="41">#REF!</definedName>
    <definedName name="\b">#REF!</definedName>
    <definedName name="\c" localSheetId="41">#REF!</definedName>
    <definedName name="\c">#REF!</definedName>
    <definedName name="\d">#REF!</definedName>
    <definedName name="\e">#REF!</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#REF!</definedName>
    <definedName name="Accounting">[3]Parameters!$C$109:$C$112</definedName>
    <definedName name="AP">'[4]Lists-Aux'!$D:$D</definedName>
    <definedName name="App">[5]Lists!$A$27:$A$29</definedName>
    <definedName name="AT">'[6]Lists-Aux'!$B:$B</definedName>
    <definedName name="BankType">[3]Parameters!$C$113:$C$115</definedName>
    <definedName name="BAS">'[4]Lists-Aux'!$A:$A</definedName>
    <definedName name="Basel">[7]Parameters!$C$32:$C$33</definedName>
    <definedName name="Basel12">#REF!</definedName>
    <definedName name="BEHOV">#REF!</definedName>
    <definedName name="BT">'[4]Lists-Aux'!$E:$E</definedName>
    <definedName name="Carlos">#REF!</definedName>
    <definedName name="CCROTC">#REF!</definedName>
    <definedName name="CCRSFT">#REF!</definedName>
    <definedName name="CHF">#REF!</definedName>
    <definedName name="COF">'[6]Lists-Aux'!$G:$G</definedName>
    <definedName name="COI">'[4]Lists-Aux'!$H:$H</definedName>
    <definedName name="Control_Globals">'[8]Control sheet'!$A$2:$A$9</definedName>
    <definedName name="CP">'[4]Lists-Aux'!$I:$I</definedName>
    <definedName name="CQS">'[4]Lists-Aux'!$J:$J</definedName>
    <definedName name="CT">'[4]Lists-Aux'!$K:$K</definedName>
    <definedName name="dfd">[3]Parameters!#REF!</definedName>
    <definedName name="DimensionsNames">[6]Dimensions!$B$2:$B$79</definedName>
    <definedName name="dsa">#REF!</definedName>
    <definedName name="ECU">#REF!</definedName>
    <definedName name="edc">[9]Members!$D$3:E$2477</definedName>
    <definedName name="ER">'[4]Lists-Aux'!$N:$N</definedName>
    <definedName name="fdsg">'[1]Table 39_'!#REF!</definedName>
    <definedName name="Frequency">[5]Lists!$A$21:$A$25</definedName>
    <definedName name="GA">'[4]Lists-Aux'!$P:$P</definedName>
    <definedName name="Group">[3]Parameters!$C$93:$C$94</definedName>
    <definedName name="Group2">[10]Parameters!$C$42:$C$43</definedName>
    <definedName name="ho">#REF!</definedName>
    <definedName name="IM">'[4]Lists-Aux'!$Q:$Q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'[11]List details'!$C$5:$C$8</definedName>
    <definedName name="ll">'[11]List details'!$C$5:$C$8</definedName>
    <definedName name="LUF">#REF!</definedName>
    <definedName name="MaxOblastTabulky">#REF!</definedName>
    <definedName name="MaxOblastTabulky_11">#REF!</definedName>
    <definedName name="MaxOblastTabulky_2">#REF!</definedName>
    <definedName name="MaxOblastTabulky_28">#REF!</definedName>
    <definedName name="MC">'[6]Lists-Aux'!$C:$C</definedName>
    <definedName name="Members">[6]Members!$D$3:E$2992</definedName>
    <definedName name="MemberStatereporting">[12]Lists!$B$2:$B$29</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'[4]Lists-Aux'!$U:$U</definedName>
    <definedName name="PI">'[4]Lists-Aux'!$V:$V</definedName>
    <definedName name="PL">'[4]Lists-Aux'!$W:$W</definedName>
    <definedName name="PR">'[4]Lists-Aux'!$X:$X</definedName>
    <definedName name="Print_Area_MI" localSheetId="41">#REF!</definedName>
    <definedName name="Print_Area_MI">#REF!</definedName>
    <definedName name="Print_Area_MI_11" localSheetId="41">#REF!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41">'[1]Table 39_'!#REF!</definedName>
    <definedName name="rfgf">'[1]Table 39_'!#REF!</definedName>
    <definedName name="RP">'[4]Lists-Aux'!$Z:$Z</definedName>
    <definedName name="rrr">[9]Members!$D$3:E$2477</definedName>
    <definedName name="RSP">'[4]Lists-Aux'!$AA:$AA</definedName>
    <definedName name="RT">'[4]Lists-Aux'!$AB:$AB</definedName>
    <definedName name="RTT">'[4]Lists-Aux'!$AC:$AC</definedName>
    <definedName name="ST">'[4]Lists-Aux'!$AD:$AD</definedName>
    <definedName name="TA">'[6]Lists-Aux'!$AE:$AE</definedName>
    <definedName name="TD">'[4]Lists-Aux'!$AI:$AI</definedName>
    <definedName name="TI">'[4]Lists-Aux'!$AF:$AF</definedName>
    <definedName name="UES">'[4]Lists-Aux'!$AG:$AG</definedName>
    <definedName name="USD">#REF!</definedName>
    <definedName name="_xlnm.Print_Area" localSheetId="5">'A01'!$A$1:$I$63</definedName>
    <definedName name="_xlnm.Print_Area" localSheetId="9">'A02'!$A$4:$I$79</definedName>
    <definedName name="_xlnm.Print_Area" localSheetId="6">'A03'!$A$1:$L$56</definedName>
    <definedName name="_xlnm.Print_Area" localSheetId="10">'A04'!$A$4:$S$52</definedName>
    <definedName name="_xlnm.Print_Area" localSheetId="43">CCA!$B$4:$Y$57</definedName>
    <definedName name="_xlnm.Print_Area" localSheetId="44">'CCA Footnotes'!$A$1:$CA$21</definedName>
    <definedName name="_xlnm.Print_Area" localSheetId="24">'CCR1'!$A$4:$K$26</definedName>
    <definedName name="_xlnm.Print_Area" localSheetId="25">'CCR2'!$A$4:$I$18</definedName>
    <definedName name="_xlnm.Print_Area" localSheetId="26">'CCR3'!$A$4:$Q$24</definedName>
    <definedName name="_xlnm.Print_Area" localSheetId="27">'CCR4'!$A$4:$K$46</definedName>
    <definedName name="_xlnm.Print_Area" localSheetId="28">'CCR5'!$A$4:$J$17</definedName>
    <definedName name="_xlnm.Print_Area" localSheetId="30">'CCR8'!$A$4:$I$32</definedName>
    <definedName name="_xlnm.Print_Area" localSheetId="32">'CCyB1 '!$B$4:$J$16</definedName>
    <definedName name="_xlnm.Print_Area" localSheetId="33">CCyB2!$A$4:$G$8</definedName>
    <definedName name="_xlnm.Print_Area" localSheetId="2">CONTENTS!$A$1:$G$99</definedName>
    <definedName name="_xlnm.Print_Area" localSheetId="0">COVER!$A$1:$K$18</definedName>
    <definedName name="_xlnm.Print_Area" localSheetId="23">'CR10'!$A$4:$J$23</definedName>
    <definedName name="_xlnm.Print_Area" localSheetId="16">'CR1-A'!$A$4:$L$13</definedName>
    <definedName name="_xlnm.Print_Area" localSheetId="17">'CR3'!$A$4:$H$21</definedName>
    <definedName name="_xlnm.Print_Area" localSheetId="18">'CR4'!$A$4:$L$55</definedName>
    <definedName name="_xlnm.Print_Area" localSheetId="19">'CR5'!$A$4:$U$52</definedName>
    <definedName name="_xlnm.Print_Area" localSheetId="20">'CR6'!$A$4:$P$112</definedName>
    <definedName name="_xlnm.Print_Area" localSheetId="22">'CR8'!$A$4:$I$21</definedName>
    <definedName name="_xlnm.Print_Area" localSheetId="8">'KM1'!$A$4:$H$58</definedName>
    <definedName name="_xlnm.Print_Area" localSheetId="37">'LIQ1'!$A$4:$J$46</definedName>
    <definedName name="_xlnm.Print_Area" localSheetId="34">'LR1'!$A$4:$F$26</definedName>
    <definedName name="_xlnm.Print_Area" localSheetId="35">'LR2'!$A$4:$F$12</definedName>
    <definedName name="_xlnm.Print_Area" localSheetId="36">'LR3'!$A$4:$G$23</definedName>
    <definedName name="_xlnm.Print_Area" localSheetId="31">'MR1'!$A$4:$H$23</definedName>
    <definedName name="_xlnm.Print_Area" localSheetId="7">'OV1'!$A$4:$I$44</definedName>
    <definedName name="_xlnm.Print_Area" localSheetId="41">TLAC3!$B$7:$I$21</definedName>
    <definedName name="_xlnm.Print_Area">#N/A</definedName>
    <definedName name="_xlnm.Print_Titles" localSheetId="43">CCA!$B:$B</definedName>
    <definedName name="Valid1" localSheetId="41">#REF!</definedName>
    <definedName name="Valid1">#REF!</definedName>
    <definedName name="Valid2" localSheetId="41">#REF!</definedName>
    <definedName name="Valid2">#REF!</definedName>
    <definedName name="Valid3" localSheetId="41">#REF!</definedName>
    <definedName name="Valid3">#REF!</definedName>
    <definedName name="Valid4">#REF!</definedName>
    <definedName name="Valid5">#REF!</definedName>
    <definedName name="XBRL">[5]Lists!$A$17:$A$19</definedName>
    <definedName name="XX">[4]Dimensions!$B$2:$B$78</definedName>
    <definedName name="YesNo">[3]Parameters!$C$90:$C$91</definedName>
    <definedName name="YesNoBasel2">[3]Parameters!#REF!</definedName>
    <definedName name="YesNoNA">#REF!</definedName>
    <definedName name="zxasdafsd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5" i="93" l="1"/>
  <c r="H25" i="93"/>
  <c r="G25" i="93"/>
  <c r="F25" i="93"/>
  <c r="E25" i="93"/>
  <c r="J25" i="93"/>
  <c r="D16" i="110"/>
  <c r="D56" i="10" l="1"/>
  <c r="D55" i="10"/>
  <c r="E53" i="10"/>
  <c r="F53" i="10"/>
  <c r="G53" i="10"/>
  <c r="E54" i="10"/>
  <c r="F54" i="10"/>
  <c r="G54" i="10"/>
  <c r="D54" i="10"/>
  <c r="D53" i="10"/>
  <c r="D52" i="10"/>
  <c r="Q28" i="205"/>
  <c r="O29" i="205"/>
  <c r="O19" i="205"/>
  <c r="O20" i="205"/>
  <c r="O21" i="205"/>
  <c r="O22" i="205"/>
  <c r="O23" i="205"/>
  <c r="O24" i="205"/>
  <c r="O25" i="205"/>
  <c r="O26" i="205"/>
  <c r="O27" i="205"/>
  <c r="O28" i="205"/>
  <c r="O18" i="205"/>
  <c r="D22" i="145" l="1"/>
  <c r="F23" i="41" l="1"/>
  <c r="F43" i="41"/>
  <c r="F33" i="41"/>
  <c r="F44" i="41" l="1"/>
  <c r="M106" i="35"/>
  <c r="M93" i="35"/>
  <c r="I110" i="35"/>
  <c r="O90" i="35"/>
  <c r="L34" i="35" l="1"/>
  <c r="I34" i="35"/>
  <c r="G34" i="35"/>
  <c r="I91" i="35"/>
  <c r="O110" i="35"/>
  <c r="N110" i="35"/>
  <c r="L110" i="35"/>
  <c r="M109" i="35"/>
  <c r="M105" i="35"/>
  <c r="M104" i="35"/>
  <c r="M103" i="35"/>
  <c r="M102" i="35"/>
  <c r="M101" i="35"/>
  <c r="M100" i="35"/>
  <c r="M99" i="35"/>
  <c r="M98" i="35"/>
  <c r="M97" i="35"/>
  <c r="M96" i="35"/>
  <c r="M95" i="35"/>
  <c r="G110" i="35"/>
  <c r="E110" i="35"/>
  <c r="D110" i="35"/>
  <c r="O91" i="35"/>
  <c r="N91" i="35"/>
  <c r="L91" i="35"/>
  <c r="G91" i="35"/>
  <c r="E91" i="35"/>
  <c r="D91" i="35"/>
  <c r="I72" i="35"/>
  <c r="F91" i="35" l="1"/>
  <c r="M34" i="35"/>
  <c r="M110" i="35"/>
  <c r="F26" i="171" l="1"/>
  <c r="M36" i="35"/>
  <c r="M52" i="35"/>
  <c r="M50" i="35"/>
  <c r="M49" i="35"/>
  <c r="M48" i="35"/>
  <c r="M47" i="35"/>
  <c r="M46" i="35"/>
  <c r="M45" i="35"/>
  <c r="M44" i="35"/>
  <c r="M43" i="35"/>
  <c r="M42" i="35"/>
  <c r="M41" i="35"/>
  <c r="M40" i="35"/>
  <c r="M39" i="35"/>
  <c r="M38" i="35"/>
  <c r="M37" i="35"/>
  <c r="O53" i="35"/>
  <c r="N53" i="35"/>
  <c r="L53" i="35"/>
  <c r="I53" i="35"/>
  <c r="I111" i="35" s="1"/>
  <c r="G53" i="35"/>
  <c r="E53" i="35"/>
  <c r="D53" i="35"/>
  <c r="L72" i="35"/>
  <c r="O72" i="35"/>
  <c r="N72" i="35"/>
  <c r="G72" i="35"/>
  <c r="E72" i="35"/>
  <c r="D72" i="35"/>
  <c r="M53" i="35" l="1"/>
  <c r="N111" i="35"/>
  <c r="O111" i="35"/>
  <c r="L111" i="35"/>
  <c r="G111" i="35"/>
  <c r="Q28" i="178"/>
  <c r="E34" i="35"/>
  <c r="E111" i="35" s="1"/>
  <c r="D34" i="35"/>
  <c r="D111" i="35" s="1"/>
  <c r="M111" i="35" l="1"/>
  <c r="I44" i="41"/>
  <c r="D44" i="41"/>
  <c r="D67" i="145"/>
  <c r="T19" i="34"/>
  <c r="J11" i="170"/>
  <c r="U76" i="159" l="1"/>
  <c r="T76" i="159"/>
  <c r="R76" i="159"/>
  <c r="P76" i="159"/>
  <c r="N76" i="159"/>
  <c r="M76" i="159"/>
  <c r="L76" i="159"/>
  <c r="J76" i="159"/>
  <c r="H76" i="159"/>
  <c r="F76" i="159"/>
  <c r="E76" i="159"/>
  <c r="D76" i="159"/>
  <c r="D68" i="145"/>
  <c r="D48" i="145"/>
  <c r="D49" i="145" l="1"/>
  <c r="D69" i="145" s="1"/>
</calcChain>
</file>

<file path=xl/sharedStrings.xml><?xml version="1.0" encoding="utf-8"?>
<sst xmlns="http://schemas.openxmlformats.org/spreadsheetml/2006/main" count="4566" uniqueCount="1777">
  <si>
    <t>DNB Group</t>
  </si>
  <si>
    <t>Risk and capital management</t>
  </si>
  <si>
    <t>Disclosure according to Pillar 3</t>
  </si>
  <si>
    <t>2022 Q2</t>
  </si>
  <si>
    <t>Contact information</t>
  </si>
  <si>
    <t>Group Chief Executive Officer</t>
  </si>
  <si>
    <t>Kjerstin R. Braathen</t>
  </si>
  <si>
    <t>For further information, please contact</t>
  </si>
  <si>
    <t>Sverre Krog, Group Chief Risk Officer</t>
  </si>
  <si>
    <t>sverre.krog@dnb.no</t>
  </si>
  <si>
    <t>+47 93 42 03 02</t>
  </si>
  <si>
    <t>Rune Helland, head of Investor Relations</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</si>
  <si>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</si>
  <si>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</si>
  <si>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</si>
  <si>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</si>
  <si>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</si>
  <si>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</si>
  <si>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</si>
  <si>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</si>
  <si>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</si>
  <si>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</si>
  <si>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</si>
  <si>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</si>
  <si>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</si>
  <si>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</si>
  <si>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dnb.no/ir</t>
  </si>
  <si>
    <t>DNB Risk and capital management / Pillar 3 additional disclosures</t>
  </si>
  <si>
    <t>Appendixes</t>
  </si>
  <si>
    <t>30 June 2022</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</si>
  <si>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</si>
  <si>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</si>
  <si>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</si>
  <si>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</si>
  <si>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</si>
  <si>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</si>
  <si>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</si>
  <si>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</si>
  <si>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</si>
  <si>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</si>
  <si>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 (point (a) of Article 437)</t>
  </si>
  <si>
    <t>CC2</t>
  </si>
  <si>
    <t>Reconciliation of regulatory own funds to balance sheet in the audited financial statements</t>
  </si>
  <si>
    <t>Point (a) of Article 437</t>
  </si>
  <si>
    <t>Semi-Annually</t>
  </si>
  <si>
    <t>A01</t>
  </si>
  <si>
    <t>Own funds and capital ratios,  DNB Bank ASA and DNB Group</t>
  </si>
  <si>
    <t>Article 437</t>
  </si>
  <si>
    <t>Quarterly</t>
  </si>
  <si>
    <t>A03</t>
  </si>
  <si>
    <t>Own funds and capital ratios, DNB Boligkreditt and Sbanken</t>
  </si>
  <si>
    <t>Key metrics and overview of risk exposure amounts</t>
  </si>
  <si>
    <t>OV1</t>
  </si>
  <si>
    <t>Overview of total risk exposure amounts</t>
  </si>
  <si>
    <t>Annex I</t>
  </si>
  <si>
    <t xml:space="preserve">Point (d) of Article 438 </t>
  </si>
  <si>
    <t>KM1</t>
  </si>
  <si>
    <t xml:space="preserve">Key metrics (at consolidated group level) </t>
  </si>
  <si>
    <t xml:space="preserve">Points (a) to (g) of Article 447 and point (b) of Article 438 </t>
  </si>
  <si>
    <t>Quarterly (Article 447)</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</si>
  <si>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</si>
  <si>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</si>
  <si>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</si>
  <si>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</si>
  <si>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</si>
  <si>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</si>
  <si>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</si>
  <si>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</si>
  <si>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</si>
  <si>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</si>
  <si>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Specification of risk exposure amounts and capital requirements, DNB Boligkreditt and Sbanken</t>
  </si>
  <si>
    <t>A04</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</si>
  <si>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</si>
  <si>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</si>
  <si>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</si>
  <si>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</si>
  <si>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</si>
  <si>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</si>
  <si>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</si>
  <si>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</si>
  <si>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</si>
  <si>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</si>
  <si>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</si>
  <si>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</si>
  <si>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</si>
  <si>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</si>
  <si>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</si>
  <si>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</si>
  <si>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</si>
  <si>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 (Template 1)</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</si>
  <si>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</si>
  <si>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</si>
  <si>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</si>
  <si>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</si>
  <si>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</si>
  <si>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</si>
  <si>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 (Template 5)</t>
  </si>
  <si>
    <t>Points (c) and (e) of Article 442</t>
  </si>
  <si>
    <t>CQ5</t>
  </si>
  <si>
    <t>Credit quality of loans and advances by industry (Template 6)</t>
  </si>
  <si>
    <t xml:space="preserve">Points (c) and (e) of Article 442 </t>
  </si>
  <si>
    <t>CQ7</t>
  </si>
  <si>
    <t>Collateral obtained by taking possession and execution processes (Template 9)</t>
  </si>
  <si>
    <t xml:space="preserve">CR1 </t>
  </si>
  <si>
    <t>Performing and non-performing exposures and related provisions (Template 4)</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</si>
  <si>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</si>
  <si>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</si>
  <si>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</si>
  <si>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</si>
  <si>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</si>
  <si>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</si>
  <si>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</si>
  <si>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</si>
  <si>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</si>
  <si>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</si>
  <si>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</si>
  <si>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</si>
  <si>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</si>
  <si>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</si>
  <si>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</si>
  <si>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</si>
  <si>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</si>
  <si>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</si>
  <si>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</si>
  <si>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</si>
  <si>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</si>
  <si>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</si>
  <si>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</si>
  <si>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</si>
  <si>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</si>
  <si>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</si>
  <si>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</si>
  <si>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</si>
  <si>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</si>
  <si>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</si>
  <si>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</si>
  <si>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</si>
  <si>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</si>
  <si>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CR9.1</t>
  </si>
  <si>
    <t xml:space="preserve">Point (h) of Article 452 and point (f) of Article 180(1) </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</si>
  <si>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</si>
  <si>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</si>
  <si>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</si>
  <si>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</si>
  <si>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</si>
  <si>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</si>
  <si>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</si>
  <si>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</si>
  <si>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</si>
  <si>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</si>
  <si>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</si>
  <si>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 xml:space="preserve"> 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</si>
  <si>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</si>
  <si>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</si>
  <si>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</si>
  <si>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</si>
  <si>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</si>
  <si>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</si>
  <si>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</si>
  <si>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</si>
  <si>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</si>
  <si>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</si>
  <si>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</si>
  <si>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</si>
  <si>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</si>
  <si>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</si>
  <si>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</si>
  <si>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</si>
  <si>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</si>
  <si>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</si>
  <si>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</si>
  <si>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</si>
  <si>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</si>
  <si>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</si>
  <si>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</si>
  <si>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</si>
  <si>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</si>
  <si>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</si>
  <si>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</si>
  <si>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</si>
  <si>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</si>
  <si>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</si>
  <si>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</si>
  <si>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</si>
  <si>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</si>
  <si>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</si>
  <si>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</si>
  <si>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</si>
  <si>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</si>
  <si>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</si>
  <si>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</si>
  <si>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</si>
  <si>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</si>
  <si>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</si>
  <si>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</si>
  <si>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</si>
  <si>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</si>
  <si>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</si>
  <si>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</si>
  <si>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-minimum requirement eligible liabilities</t>
  </si>
  <si>
    <t>KM2</t>
  </si>
  <si>
    <t>Key metrics  - MREL</t>
  </si>
  <si>
    <t>TLAC1</t>
  </si>
  <si>
    <t xml:space="preserve">Composition - MREL </t>
  </si>
  <si>
    <t>TLAC3</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</si>
  <si>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</si>
  <si>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</si>
  <si>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</si>
  <si>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</si>
  <si>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</si>
  <si>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</si>
  <si>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</si>
  <si>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</si>
  <si>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</si>
  <si>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</si>
  <si>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</si>
  <si>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</si>
  <si>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</si>
  <si>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</si>
  <si>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</si>
  <si>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REM1</t>
  </si>
  <si>
    <t xml:space="preserve">Remuneration awarded for the financial year </t>
  </si>
  <si>
    <t>Annex XXXIII</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</si>
  <si>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</si>
  <si>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</si>
  <si>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</si>
  <si>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</si>
  <si>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</si>
  <si>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</si>
  <si>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</si>
  <si>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</si>
  <si>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</si>
  <si>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</si>
  <si>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</si>
  <si>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</si>
  <si>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</si>
  <si>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Interest rate risk in the banking book</t>
  </si>
  <si>
    <t>IRRBB1</t>
  </si>
  <si>
    <t>Interest rate risks of non-trading book activities</t>
  </si>
  <si>
    <t>Article 448 (1)</t>
  </si>
  <si>
    <t>Additional information</t>
  </si>
  <si>
    <t>CCA</t>
  </si>
  <si>
    <t>Disclosure of main features of regulatory capital instruments as at 3o June 2022</t>
  </si>
  <si>
    <t>Points (b) and (c) of Article 437</t>
  </si>
  <si>
    <t>CCA footnotes</t>
  </si>
  <si>
    <t>Disclosure of main features of regulatory capital instruments  -  footnotes</t>
  </si>
  <si>
    <t>The following EU templates are not applicable for DNB as at 30 June 2022</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</si>
  <si>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</si>
  <si>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</si>
  <si>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</si>
  <si>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</si>
  <si>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</si>
  <si>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</si>
  <si>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</si>
  <si>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</si>
  <si>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DNB has credit derivatives as at June 30 2022</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</si>
  <si>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</si>
  <si>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</si>
  <si>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</si>
  <si>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</si>
  <si>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</si>
  <si>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</si>
  <si>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</si>
  <si>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</si>
  <si>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</si>
  <si>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</si>
  <si>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</si>
  <si>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</si>
  <si>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</si>
  <si>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</si>
  <si>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</si>
  <si>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</si>
  <si>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</si>
  <si>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</si>
  <si>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</si>
  <si>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</si>
  <si>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June 30 2022</t>
  </si>
  <si>
    <t>SEC2</t>
  </si>
  <si>
    <t>Securitisation exposures in the trading book</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</si>
  <si>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</si>
  <si>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</si>
  <si>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</si>
  <si>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</si>
  <si>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</si>
  <si>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</si>
  <si>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</si>
  <si>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</si>
  <si>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Back to contents page</t>
  </si>
  <si>
    <t>CC1 - Composition of regulatory own funds</t>
  </si>
  <si>
    <t>The table below shows the components of regulatory capital with reference to the balance sheet in template EU CC2 and to the articles in Regulation (EU) No 575/2013.</t>
  </si>
  <si>
    <t>Amounts in NOK million</t>
  </si>
  <si>
    <t>Amounts</t>
  </si>
  <si>
    <t>Ref. template CC2</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</si>
  <si>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</si>
  <si>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</si>
  <si>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</si>
  <si>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</si>
  <si>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</si>
  <si>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</si>
  <si>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</si>
  <si>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</si>
  <si>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</si>
  <si>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</si>
  <si>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</si>
  <si>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</si>
  <si>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</si>
  <si>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</si>
  <si>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</si>
  <si>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</si>
  <si>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</si>
  <si>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</si>
  <si>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</si>
  <si>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</si>
  <si>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</si>
  <si>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</si>
  <si>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</si>
  <si>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</si>
  <si>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</si>
  <si>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</si>
  <si>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</si>
  <si>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</si>
  <si>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</si>
  <si>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</si>
  <si>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</si>
  <si>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</si>
  <si>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</si>
  <si>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</si>
  <si>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</si>
  <si>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i</t>
  </si>
  <si>
    <t>20a</t>
  </si>
  <si>
    <t>Exposure amount of the following items which qualify for a RW of 1250%,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</si>
  <si>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</si>
  <si>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</si>
  <si>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</si>
  <si>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</si>
  <si>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</si>
  <si>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</si>
  <si>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</si>
  <si>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</si>
  <si>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</si>
  <si>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</si>
  <si>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</si>
  <si>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</si>
  <si>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</si>
  <si>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</si>
  <si>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</si>
  <si>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</si>
  <si>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</si>
  <si>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</si>
  <si>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</si>
  <si>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</si>
  <si>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</si>
  <si>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</si>
  <si>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</si>
  <si>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</si>
  <si>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</si>
  <si>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</si>
  <si>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</si>
  <si>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</si>
  <si>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j</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</si>
  <si>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</si>
  <si>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</si>
  <si>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</si>
  <si>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</si>
  <si>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</si>
  <si>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</si>
  <si>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</si>
  <si>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</si>
  <si>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</si>
  <si>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</si>
  <si>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</si>
  <si>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</si>
  <si>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</si>
  <si>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</si>
  <si>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</si>
  <si>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Amount of qualifying  items referred to in Article 484 (5) CRR and the related share premium accounts subject to phase out from T2 as described in Article 486(4)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</si>
  <si>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</si>
  <si>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</si>
  <si>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</si>
  <si>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</si>
  <si>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</si>
  <si>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k</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</si>
  <si>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</si>
  <si>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</si>
  <si>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</si>
  <si>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</si>
  <si>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</si>
  <si>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</si>
  <si>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</si>
  <si>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</si>
  <si>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</si>
  <si>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</si>
  <si>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</si>
  <si>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</si>
  <si>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</si>
  <si>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</si>
  <si>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</si>
  <si>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</si>
  <si>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</si>
  <si>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</si>
  <si>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</si>
  <si>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</si>
  <si>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104(1)(a) of Directive 2013/36/EU,  plus combined buffer requirement in accordance with Article 
  128(6)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</si>
  <si>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</si>
  <si>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</si>
  <si>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</si>
  <si>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</si>
  <si>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</si>
  <si>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</si>
  <si>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</si>
  <si>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</si>
  <si>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</si>
  <si>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and 17,65% thresholds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</si>
  <si>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</si>
  <si>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10%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</si>
  <si>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</si>
  <si>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</si>
  <si>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</si>
  <si>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</si>
  <si>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</si>
  <si>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 xml:space="preserve">Capital instruments subject to phase-out arrangements (only applicable between 1 January 2014 and 1 January 2022) </t>
    </r>
    <r>
      <rPr>
        <b/>
        <vertAlign val="superscript"/>
        <sz val="8"/>
        <rFont val="Arial"/>
        <family val="2"/>
      </rPr>
      <t>1)</t>
    </r>
  </si>
  <si>
    <t>1) DNB has no capital instruments subject to phase-out arrangements.</t>
  </si>
  <si>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</si>
  <si>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</si>
  <si>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</si>
  <si>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</si>
  <si>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</si>
  <si>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</si>
  <si>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</si>
  <si>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</si>
  <si>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</si>
  <si>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</si>
  <si>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</si>
  <si>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</si>
  <si>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</si>
  <si>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</si>
  <si>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</si>
  <si>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</si>
  <si>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</si>
  <si>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</si>
  <si>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</si>
  <si>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</si>
  <si>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</si>
  <si>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</si>
  <si>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</si>
  <si>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</si>
  <si>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</si>
  <si>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</si>
  <si>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</si>
  <si>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</si>
  <si>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</si>
  <si>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</si>
  <si>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</si>
  <si>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</si>
  <si>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</si>
  <si>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</si>
  <si>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</si>
  <si>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</si>
  <si>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</si>
  <si>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</si>
  <si>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</si>
  <si>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</si>
  <si>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</si>
  <si>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</si>
  <si>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</si>
  <si>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</si>
  <si>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</si>
  <si>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</si>
  <si>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</si>
  <si>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</si>
  <si>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</si>
  <si>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Non-controlling interest</t>
  </si>
  <si>
    <t>Share capital</t>
  </si>
  <si>
    <t>Share premium</t>
  </si>
  <si>
    <t>Other equity</t>
  </si>
  <si>
    <t>c,d,h</t>
  </si>
  <si>
    <t>Total equity</t>
  </si>
  <si>
    <t>Total liabilities and equity</t>
  </si>
  <si>
    <t>A01 - Own funds and capital ratios, DNB Bank ASA and DNB Group</t>
  </si>
  <si>
    <t>On 16 March 2022 DNB's acquisition of Sbanken was approved. The share purchase was completed 10 business days later, and Sbanken became a fully owned subsidiary of DNB on 30 March 2022. At the end of the first quarter, Sbanken was fully consolidated into the DNB Group.</t>
  </si>
  <si>
    <t>The CET1 capital ratio was 18.0 per cent at end-June, down from 19.4 per cent at year-end, and from 18.1 per cent at end-March 2022. Retained profits contributed 40 basis points to the CET1 ratio in the quarter, while exchange rate effects and volume growth reduced the ratio by 50 basis points.</t>
  </si>
  <si>
    <t>The table below gives an overview of the capital situation for DNB Bank ASA and DNB Group.</t>
  </si>
  <si>
    <t xml:space="preserve">DNB Bank ASA </t>
  </si>
  <si>
    <t xml:space="preserve">DNB Group </t>
  </si>
  <si>
    <t xml:space="preserve">30 June </t>
  </si>
  <si>
    <t xml:space="preserve">31 March </t>
  </si>
  <si>
    <t xml:space="preserve">31 Dec. </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</si>
  <si>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</si>
  <si>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</si>
  <si>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</si>
  <si>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</si>
  <si>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</si>
  <si>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</si>
  <si>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</si>
  <si>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Goodwill</t>
  </si>
  <si>
    <t>Deferred tax assets that rely on future profitability, excluding 
  temporary differences</t>
  </si>
  <si>
    <t xml:space="preserve">Other intangible assets </t>
  </si>
  <si>
    <t>Dividends payable and group contributions</t>
  </si>
  <si>
    <r>
      <t xml:space="preserve">Deduction for investments in insurance companies </t>
    </r>
    <r>
      <rPr>
        <vertAlign val="superscript"/>
        <sz val="8"/>
        <rFont val="Arial"/>
        <family val="2"/>
      </rPr>
      <t>1)</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</si>
  <si>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</si>
  <si>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</si>
  <si>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</si>
  <si>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</si>
  <si>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</si>
  <si>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</si>
  <si>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</si>
  <si>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8"/>
        <rFont val="Arial"/>
        <family val="2"/>
      </rPr>
      <t>2)</t>
    </r>
    <r>
      <rPr>
        <sz val="8"/>
        <rFont val="Arial"/>
        <family val="2"/>
      </rPr>
      <t xml:space="preserve">
</t>
    </r>
  </si>
  <si>
    <r>
      <t>Non-eligible Tier 1 capital, DNB Group</t>
    </r>
    <r>
      <rPr>
        <vertAlign val="superscript"/>
        <sz val="8"/>
        <rFont val="Arial"/>
        <family val="2"/>
      </rPr>
      <t xml:space="preserve"> 2)</t>
    </r>
  </si>
  <si>
    <t>Tier 1 capital</t>
  </si>
  <si>
    <t xml:space="preserve">Perpetual subordinated loan capital </t>
  </si>
  <si>
    <t>Term subordinated loan capital</t>
  </si>
  <si>
    <r>
      <t xml:space="preserve">Deduction of holdings of Tier 2 instruments in </t>
    </r>
    <r>
      <rPr>
        <vertAlign val="superscript"/>
        <sz val="8"/>
        <rFont val="Arial"/>
        <family val="2"/>
      </rPr>
      <t>2)</t>
    </r>
    <r>
      <rPr>
        <sz val="8"/>
        <rFont val="Arial"/>
        <family val="2"/>
      </rPr>
      <t xml:space="preserve">
</t>
    </r>
  </si>
  <si>
    <r>
      <t xml:space="preserve">Non-eligible Tier 2 capital, DNB Group </t>
    </r>
    <r>
      <rPr>
        <vertAlign val="superscript"/>
        <sz val="8"/>
        <rFont val="Arial"/>
        <family val="2"/>
      </rPr>
      <t>3)</t>
    </r>
  </si>
  <si>
    <t>Additional Tier 2 capital instruments</t>
  </si>
  <si>
    <t>Minimum capital requirement</t>
  </si>
  <si>
    <t>Capital ratios</t>
  </si>
  <si>
    <t>Common equity Tier 1 capital ratio</t>
  </si>
  <si>
    <t>Tier 1 capital ratio</t>
  </si>
  <si>
    <t>Total capital ratio</t>
  </si>
  <si>
    <t>Own funds and capital ratios excluding interim profit</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</si>
  <si>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</si>
  <si>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</si>
  <si>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</si>
  <si>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A03 – Own funds and capital ratios DNB Boligkreditt and Sbanken</t>
  </si>
  <si>
    <t xml:space="preserve">                   DNB Boligkreditt AS  </t>
  </si>
  <si>
    <t>Sbanken</t>
  </si>
  <si>
    <t xml:space="preserve">Other equity </t>
  </si>
  <si>
    <t>Intangible assets including goodwill</t>
  </si>
  <si>
    <t xml:space="preserve">   Additional value adjustments (AVA)</t>
  </si>
  <si>
    <t>Group contributions</t>
  </si>
  <si>
    <t xml:space="preserve">Common equity Tier 1 capital </t>
  </si>
  <si>
    <t>Tier 2 capital</t>
  </si>
  <si>
    <t>Common equity Tier 1 capital ratio, (in per cent)</t>
  </si>
  <si>
    <t>Tier 1 capital ratio (in per cent)</t>
  </si>
  <si>
    <t>Capital ratio (in per cent)</t>
  </si>
  <si>
    <t>Specification of risk exposure amounts and capital requirements as at 30 June 2022</t>
  </si>
  <si>
    <t>DNB Boligkreditt AS</t>
  </si>
  <si>
    <t>Exposure at</t>
  </si>
  <si>
    <t xml:space="preserve">Risk exposure </t>
  </si>
  <si>
    <t xml:space="preserve">Capital </t>
  </si>
  <si>
    <t>default EAD</t>
  </si>
  <si>
    <t xml:space="preserve">amount REA </t>
  </si>
  <si>
    <t xml:space="preserve">requirements </t>
  </si>
  <si>
    <t>IRB approach</t>
  </si>
  <si>
    <t>Corporate</t>
  </si>
  <si>
    <t>Retail - secured by immovable property</t>
  </si>
  <si>
    <t>Total credit risk, IRB approach</t>
  </si>
  <si>
    <t xml:space="preserve">   Central and regional government</t>
  </si>
  <si>
    <t>Institutions</t>
  </si>
  <si>
    <t xml:space="preserve">Retail </t>
  </si>
  <si>
    <t>Total credit risk, standardised approach</t>
  </si>
  <si>
    <t>Total credit risk</t>
  </si>
  <si>
    <t>Credit value adjustment (CVA)</t>
  </si>
  <si>
    <t xml:space="preserve">Total risk exposure amounts and capital requirements </t>
  </si>
  <si>
    <t>OV1 – Overview of risk exposure amounts</t>
  </si>
  <si>
    <t xml:space="preserve">The risk exposure amount increased by NOK 40.3 billion from end-March 2022, to NOK 1 071 billion at end-June 2022, mainly due to volume growth and exchange rate effects. The EU Banking Package, CRR II/CRD V, entered into force in Norway in the second quarter of 2022, with only minor effects on the CET1 capital ratio.
</t>
  </si>
  <si>
    <t xml:space="preserve">The table shows REAs for credit, counterparty, market and operational risk at the end of the previous and current period. </t>
  </si>
  <si>
    <t>REA</t>
  </si>
  <si>
    <t>30 June</t>
  </si>
  <si>
    <t>31 March</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</si>
  <si>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</si>
  <si>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</si>
  <si>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</si>
  <si>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</si>
  <si>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</si>
  <si>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</si>
  <si>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</si>
  <si>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</si>
  <si>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</si>
  <si>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</si>
  <si>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</si>
  <si>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</si>
  <si>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</si>
  <si>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</si>
  <si>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</si>
  <si>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</si>
  <si>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</si>
  <si>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</si>
  <si>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</si>
  <si>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</si>
  <si>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</si>
  <si>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</si>
  <si>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</si>
  <si>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</si>
  <si>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</si>
  <si>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</si>
  <si>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</si>
  <si>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</si>
  <si>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</si>
  <si>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</si>
  <si>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</si>
  <si>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</si>
  <si>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</si>
  <si>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</si>
  <si>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</si>
  <si>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 xml:space="preserve">The combined buffer requirement (CBR) is the sum of the capital conservation buffer, the systemic risk buffer, the buffer for systemically important institutions and the counter-cyclical buffer. These buffer requirements must be met by CET1 capital. If the combined buffer requirements are not being met, the institution cannot pay dividends to shareholders, interest on Additional Tier 1 (AT1) instruments or variable renumeration to employees without the consent of Finanstilsynet. </t>
  </si>
  <si>
    <t xml:space="preserve">The institution-specific countercyclical buffer requirement amounted to 1.15 per cent in the second quarter.This requirement is set as a weighted average of the prevailing countercyclical buffer requirements in the countries in which the bank operates. The increase from previous quarters was due to the announced increase in the counter-cyclical buffer requirement to 1.5 per cent for exposures in Norway from 30 June 2022.  </t>
  </si>
  <si>
    <t xml:space="preserve">Norway’s central bank, Norges Bank, sets the level of the countercyclical capital buffer, which is a time-varying capital requirement for banks. On 24 March 2022, Norges Bank decided to increase the requirement to 2.5 per cent with effect from 31 March 2023, in line with previous signals. 
	.
</t>
  </si>
  <si>
    <t xml:space="preserve">a </t>
  </si>
  <si>
    <t>31 Dec.</t>
  </si>
  <si>
    <t>30 Sept.</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</si>
  <si>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</si>
  <si>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</si>
  <si>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</si>
  <si>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</si>
  <si>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</si>
  <si>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</si>
  <si>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</si>
  <si>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</si>
  <si>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</si>
  <si>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</si>
  <si>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</si>
  <si>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 </t>
  </si>
  <si>
    <t>7b</t>
  </si>
  <si>
    <t xml:space="preserve">     of which: to be made up of CET1 capital (percentage points)</t>
  </si>
  <si>
    <t>7c</t>
  </si>
  <si>
    <t xml:space="preserve">     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</si>
  <si>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</si>
  <si>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</si>
  <si>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</si>
  <si>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</si>
  <si>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</si>
  <si>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</si>
  <si>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</si>
  <si>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</si>
  <si>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</si>
  <si>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</si>
  <si>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</si>
  <si>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</si>
  <si>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</si>
  <si>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</si>
  <si>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</si>
  <si>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</si>
  <si>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</si>
  <si>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</si>
  <si>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</si>
  <si>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</si>
  <si>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</si>
  <si>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</si>
  <si>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</si>
  <si>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</si>
  <si>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</si>
  <si>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</si>
  <si>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</si>
  <si>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</si>
  <si>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</si>
  <si>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</si>
  <si>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</si>
  <si>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</si>
  <si>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</si>
  <si>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</si>
  <si>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</si>
  <si>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</si>
  <si>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</si>
  <si>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</si>
  <si>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</si>
  <si>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</si>
  <si>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</si>
  <si>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</si>
  <si>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</si>
  <si>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</si>
  <si>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Capital  </t>
  </si>
  <si>
    <t xml:space="preserve">exposure </t>
  </si>
  <si>
    <t xml:space="preserve">default EAD </t>
  </si>
  <si>
    <t xml:space="preserve">weights in per cent </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</si>
  <si>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</si>
  <si>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</si>
  <si>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</si>
  <si>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</si>
  <si>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</si>
  <si>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</si>
  <si>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</si>
  <si>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Central governments and central banks</t>
  </si>
  <si>
    <t>Regional governments or local authorities</t>
  </si>
  <si>
    <t>Public sector entities</t>
  </si>
  <si>
    <t>Multilateral development banks</t>
  </si>
  <si>
    <t>International organisations</t>
  </si>
  <si>
    <t>Corporates</t>
  </si>
  <si>
    <t>Retail</t>
  </si>
  <si>
    <t>Secured by mortgages on immovable property</t>
  </si>
  <si>
    <t>Exposures in default</t>
  </si>
  <si>
    <t>Items associated with particular high risk</t>
  </si>
  <si>
    <t>Covered bonds</t>
  </si>
  <si>
    <t>Collective investment undertakings</t>
  </si>
  <si>
    <t>Equity positions</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</si>
  <si>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</si>
  <si>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</si>
  <si>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</si>
  <si>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</si>
  <si>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</si>
  <si>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</si>
  <si>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</si>
  <si>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</si>
  <si>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A02 – Specification of risk exposure amounts and capital requirements, DNB Bank ASA </t>
  </si>
  <si>
    <t>A04 – Specification of risk exposure amounts and capital requirements, associated companies</t>
  </si>
  <si>
    <t>Specification of risk exposure amounts and capital requirements, 30 June 2022</t>
  </si>
  <si>
    <t>Specification of risk exposure amounts and capital requirements, 31 December 2021</t>
  </si>
  <si>
    <t>DNB Poland</t>
  </si>
  <si>
    <t>DNB Luxembourg</t>
  </si>
  <si>
    <t>Central government</t>
  </si>
  <si>
    <t>Retail - other exposures</t>
  </si>
  <si>
    <t>Credit value adjustment risk (CVA)</t>
  </si>
  <si>
    <t>Luminor 19,95%</t>
  </si>
  <si>
    <t>Eksportfinans 40%</t>
  </si>
  <si>
    <t>CQ1: Credit quality of forborne exposures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</si>
  <si>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40 003 million at end-June 2022, down from NOK 48 645 million in the fourth quarter of 2021. The decrease is due to performing and non-performing forborne loans and advances to non-financial corporations.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</si>
  <si>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</si>
  <si>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</si>
  <si>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</si>
  <si>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</si>
  <si>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</si>
  <si>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</si>
  <si>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</si>
  <si>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</si>
  <si>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</si>
  <si>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</si>
  <si>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</si>
  <si>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</si>
  <si>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</si>
  <si>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</si>
  <si>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</si>
  <si>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</si>
  <si>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</si>
  <si>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</si>
  <si>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</si>
  <si>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</si>
  <si>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</si>
  <si>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</si>
  <si>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</si>
  <si>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</si>
  <si>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</si>
  <si>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</si>
  <si>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</si>
  <si>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</si>
  <si>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</si>
  <si>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</si>
  <si>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</si>
  <si>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</si>
  <si>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</si>
  <si>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</si>
  <si>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</si>
  <si>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</si>
  <si>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</si>
  <si>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</si>
  <si>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</si>
  <si>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</si>
  <si>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</si>
  <si>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</si>
  <si>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31 December 2021</t>
  </si>
  <si>
    <t>CQ4: Quality of non-performing exposures by geography</t>
  </si>
  <si>
    <t>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34 662 million at end-June 2022, down from NOK 36 823 million in the fourth quarter of 2021. The geographical area with the highest volume of non-performing exposures is Norway, while the areas with the highest share of non-performing exposures in relation to total exposures are Other countries (4 per cent) followed by Norway, Germany and USA (1 per cent). Other countries are exposures to geographical areas that are not deemed material. The decrease in non-performing exposures can mainly be explained by the successful completion of restructuring process, improved long-term macro forecasts and improved credit quality.</t>
  </si>
  <si>
    <t>Provisions on</t>
  </si>
  <si>
    <t>Accumulated</t>
  </si>
  <si>
    <t>off-balance</t>
  </si>
  <si>
    <t>negative changes</t>
  </si>
  <si>
    <t>Gross carrying/Nominal amount</t>
  </si>
  <si>
    <t>sheet</t>
  </si>
  <si>
    <t>in fair value due</t>
  </si>
  <si>
    <t>Of which: Non-performing</t>
  </si>
  <si>
    <t>Of which:</t>
  </si>
  <si>
    <t>commitments</t>
  </si>
  <si>
    <t>to credit risk on</t>
  </si>
  <si>
    <t>Subject to</t>
  </si>
  <si>
    <t>and financial</t>
  </si>
  <si>
    <t>non-performing</t>
  </si>
  <si>
    <t>Defaulted</t>
  </si>
  <si>
    <t>impairment</t>
  </si>
  <si>
    <t>guarantee given</t>
  </si>
  <si>
    <t>On balance sheet exposures</t>
  </si>
  <si>
    <t>Norway</t>
  </si>
  <si>
    <t>Germany</t>
  </si>
  <si>
    <t>Sweden</t>
  </si>
  <si>
    <t>Great Britain</t>
  </si>
  <si>
    <t>USA</t>
  </si>
  <si>
    <t>Other countries</t>
  </si>
  <si>
    <t>Off balance sheet exposures</t>
  </si>
  <si>
    <t>Denmark</t>
  </si>
  <si>
    <t>CQ5: Credit quality of loans and advances by industry</t>
  </si>
  <si>
    <t>The table shows credit quality of loans and advances to non-financial corporations broken down by NACE codes. The total of non-performing loans and advances to non-financial corporations amounted to NOK 23 940 million at end-June 2022, down from NOK 26 613 million in the fourth quarter of 2021. The industry with the highest share of non-performing loans and advances is Transport and storage industry, which includes DNBs internal industry segment oil, gas and offshore. The industry Transport and storage amounted to NOK 10 904 million at end-June 2022, up from NOK 10 311 million in the fourth quarter of 2021. The areas with the highest share of non-performing loans and advances in relation to total loans and advances are Mining and quarrying (17 per cent) followed by Transport and storage (13 per cent) and education (12 per cent).</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</si>
  <si>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</si>
  <si>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</si>
  <si>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</si>
  <si>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</si>
  <si>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</si>
  <si>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</si>
  <si>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</si>
  <si>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</si>
  <si>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</si>
  <si>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</si>
  <si>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</si>
  <si>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</si>
  <si>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</si>
  <si>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</si>
  <si>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</si>
  <si>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</si>
  <si>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</si>
  <si>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</si>
  <si>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100</t>
  </si>
  <si>
    <t>Information and communication</t>
  </si>
  <si>
    <t>110</t>
  </si>
  <si>
    <t>Real estate activities</t>
  </si>
  <si>
    <t>120</t>
  </si>
  <si>
    <t>Financial and insurance actvities</t>
  </si>
  <si>
    <t>130</t>
  </si>
  <si>
    <t>Professional, scientific and technical activities</t>
  </si>
  <si>
    <t>140</t>
  </si>
  <si>
    <t>Administrative and support service activities</t>
  </si>
  <si>
    <t>150</t>
  </si>
  <si>
    <t>Public administration and defense, compulsory social security</t>
  </si>
  <si>
    <t>160</t>
  </si>
  <si>
    <t>Education</t>
  </si>
  <si>
    <t>170</t>
  </si>
  <si>
    <t>Human health services and social work activities</t>
  </si>
  <si>
    <t>180</t>
  </si>
  <si>
    <t>Arts, entertainment and recreation</t>
  </si>
  <si>
    <t>190</t>
  </si>
  <si>
    <t>Other services</t>
  </si>
  <si>
    <t>200</t>
  </si>
  <si>
    <t>CQ7: Collateral obtained by taking possession and execution processes</t>
  </si>
  <si>
    <t xml:space="preserve">Collateral obtained by taking possession amounted to NOK 1 832 million at end-June 2022, down from NOK 2 351 million in the fourth quarter of 2021. The change is mainly due to decrease in movable property.	</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</si>
  <si>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</si>
  <si>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</si>
  <si>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</si>
  <si>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</si>
  <si>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</si>
  <si>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</si>
  <si>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</si>
  <si>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</si>
  <si>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</si>
  <si>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</si>
  <si>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3 374 888 million at end-June 2022, up from NOK 3 066 275 million in the fourth quarter of 2021. The change is mainly due to increase in performing exposures in stage 1. Gross carrying amount of non-performing exposures amounted to NOK 34 662 million at end-June 2022, down from 
NOK 36 823 million in the fourth quarter of 2021. The decrease is due to improved credit quality and improved macro forecasts. Related provisions are mainly on the same level as the fourth quarter of 2021. </t>
  </si>
  <si>
    <t>l</t>
  </si>
  <si>
    <t>m</t>
  </si>
  <si>
    <t>n</t>
  </si>
  <si>
    <t>o</t>
  </si>
  <si>
    <t xml:space="preserve">Accumulated impairment, accumulated negative changes in fair value </t>
  </si>
  <si>
    <t xml:space="preserve"> due to credit risk and provisions</t>
  </si>
  <si>
    <t xml:space="preserve">Non-performing exposures – accumulated impairment, accumulated negative changes in fair value due to credit risk and provisions </t>
  </si>
  <si>
    <t>Gross carrying amount/nominal amount</t>
  </si>
  <si>
    <t>Performing exposures – accumulated</t>
  </si>
  <si>
    <t xml:space="preserve"> impairment, accumulated negative changes </t>
  </si>
  <si>
    <t>Collateral and financial</t>
  </si>
  <si>
    <t>Performing exposures</t>
  </si>
  <si>
    <t>Non-performing exposures</t>
  </si>
  <si>
    <t>impairment and provisions</t>
  </si>
  <si>
    <t xml:space="preserve">value due to credit risk and provisions </t>
  </si>
  <si>
    <t>guarantees received</t>
  </si>
  <si>
    <t xml:space="preserve">Of which </t>
  </si>
  <si>
    <t xml:space="preserve">On performing </t>
  </si>
  <si>
    <t xml:space="preserve">On non-performing </t>
  </si>
  <si>
    <t xml:space="preserve">stage 1 </t>
  </si>
  <si>
    <t xml:space="preserve">stage 2 </t>
  </si>
  <si>
    <t xml:space="preserve">stage 3 </t>
  </si>
  <si>
    <t xml:space="preserve">partial write-off </t>
  </si>
  <si>
    <t xml:space="preserve">exposures </t>
  </si>
  <si>
    <t>Cash balances at central banks</t>
  </si>
  <si>
    <t>and other demand deposits</t>
  </si>
  <si>
    <t>Of which SMEs</t>
  </si>
  <si>
    <t>Debt securities</t>
  </si>
  <si>
    <t>Off-balance-sheet exposures</t>
  </si>
  <si>
    <t>210</t>
  </si>
  <si>
    <t>CR1-A – Maturity of exposures</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</si>
  <si>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</si>
  <si>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Net exposure value</t>
  </si>
  <si>
    <t>&gt; 1 year</t>
  </si>
  <si>
    <t>No stated</t>
  </si>
  <si>
    <t>On demand</t>
  </si>
  <si>
    <t>&lt;= 1 year</t>
  </si>
  <si>
    <t xml:space="preserve"> &lt;= 5 years</t>
  </si>
  <si>
    <t>&gt; 5 years</t>
  </si>
  <si>
    <t>maturity</t>
  </si>
  <si>
    <t>&lt;= 5 years</t>
  </si>
  <si>
    <t>CR3 – Disclosure of the use of credit risk mitigation techniques</t>
  </si>
  <si>
    <t>Credit Risk Mitigation (CRM) is a common term for a range of techniques and strategies to mitigate credit risk. The table below shows carrying values net of allowances/impairments for on balance sheet exposures. All Collateral and financial guarantees are included.                                 
Guarantees by ECA's are used to mitigate credit risk in the corporate exposure classes.</t>
  </si>
  <si>
    <t>secured by</t>
  </si>
  <si>
    <t>Unsecured</t>
  </si>
  <si>
    <t>Secured</t>
  </si>
  <si>
    <t xml:space="preserve">financial </t>
  </si>
  <si>
    <t>credit</t>
  </si>
  <si>
    <t>carrying amount</t>
  </si>
  <si>
    <t>collateral</t>
  </si>
  <si>
    <t>guarantees</t>
  </si>
  <si>
    <t>derivatives</t>
  </si>
  <si>
    <t xml:space="preserve">Total </t>
  </si>
  <si>
    <t>Of which non-performing exposures</t>
  </si>
  <si>
    <t>CR4 – Standardised approach – Credit risk exposure and CRM effects</t>
  </si>
  <si>
    <t xml:space="preserve">The increase in exposures from year-end are mainly caused by the purchase of Sbanken in March of this year in addition to volume growth and exchange rate effects. Central banks deposits increased by approximately NOK 61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</si>
  <si>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</si>
  <si>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</si>
  <si>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</si>
  <si>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</si>
  <si>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</si>
  <si>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</si>
  <si>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</si>
  <si>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</si>
  <si>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</si>
  <si>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</si>
  <si>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</si>
  <si>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</si>
  <si>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</si>
  <si>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</si>
  <si>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</si>
  <si>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</si>
  <si>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RWAs.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</si>
  <si>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</si>
  <si>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</si>
  <si>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</si>
  <si>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</si>
  <si>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</si>
  <si>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</si>
  <si>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</si>
  <si>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</si>
  <si>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</si>
  <si>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</si>
  <si>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</si>
  <si>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</si>
  <si>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</si>
  <si>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</si>
  <si>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</si>
  <si>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</si>
  <si>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</si>
  <si>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</si>
  <si>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</si>
  <si>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</si>
  <si>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</si>
  <si>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</si>
  <si>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</si>
  <si>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increase of 3 per cent. The portfolio is distributed with 46 per cent of the volume in the PD range below 0.5 per cent, which is a slight decrease from previous year. Finanstilsynet does not allow agreements in the retail mortgage loans portfolio to have a PD lower than 0.2 per cent. The performing portfolio has an increase of 3 per cent EAD, while the default portfolio has decreased by 24 per cent compared with previous year. However, 
the defaulted portfolio only represents 0.2 per cent of the total IRB mortgage EAD portfolio. It has been a 18 per cent growth in EAD for the total Corporate IRB portfolio. The portfolio is distributed with 41 per cent of the volum in the PD range below 
0.5 per cent, which is a slight decrease from previous year. The defaulted corporate portfolio has decreased to 3 per cent of the total corporate IRB portfolio, compared to 4 per cent previous year.</t>
  </si>
  <si>
    <t>A-IRB</t>
  </si>
  <si>
    <t>Exposure</t>
  </si>
  <si>
    <t>Risk weighted</t>
  </si>
  <si>
    <t>Density of risk</t>
  </si>
  <si>
    <t>Off-balance-</t>
  </si>
  <si>
    <t>weighted</t>
  </si>
  <si>
    <t>exposure</t>
  </si>
  <si>
    <t>On-balance</t>
  </si>
  <si>
    <t>average</t>
  </si>
  <si>
    <t>amount after</t>
  </si>
  <si>
    <t>exposure amount</t>
  </si>
  <si>
    <t>Value adjust-</t>
  </si>
  <si>
    <t>post CCF and</t>
  </si>
  <si>
    <t>average PD</t>
  </si>
  <si>
    <t>Number of</t>
  </si>
  <si>
    <t>average LGD</t>
  </si>
  <si>
    <t xml:space="preserve">supporting </t>
  </si>
  <si>
    <t>amount</t>
  </si>
  <si>
    <t>Expected loss</t>
  </si>
  <si>
    <t>ments and</t>
  </si>
  <si>
    <t>PD range</t>
  </si>
  <si>
    <t>pre-CCF</t>
  </si>
  <si>
    <t>average CCF</t>
  </si>
  <si>
    <t>post CRM</t>
  </si>
  <si>
    <t>(per cent)</t>
  </si>
  <si>
    <t xml:space="preserve"> obligors</t>
  </si>
  <si>
    <t>(years)</t>
  </si>
  <si>
    <t>factors</t>
  </si>
  <si>
    <t>provisions</t>
  </si>
  <si>
    <t>Corporates, SME</t>
  </si>
  <si>
    <t>0,00 to &lt;0,15</t>
  </si>
  <si>
    <t>0,00 to &lt;0,10</t>
  </si>
  <si>
    <t>0,10  to &lt;0,15</t>
  </si>
  <si>
    <t>0,15 to &lt;0,25</t>
  </si>
  <si>
    <t>0,25 to &lt;0,50</t>
  </si>
  <si>
    <t>0,50 to &lt;0,75</t>
  </si>
  <si>
    <t>0,75 to &lt;2,50</t>
  </si>
  <si>
    <t>0,75 to &lt;1,75</t>
  </si>
  <si>
    <t>1,75 to &lt;2,50</t>
  </si>
  <si>
    <t>2,50 to &lt;10,00</t>
  </si>
  <si>
    <t>2,50 to &lt;5,00</t>
  </si>
  <si>
    <t>5,00 to &lt;10,00</t>
  </si>
  <si>
    <t>10,00 to &lt;100,00</t>
  </si>
  <si>
    <t>10,00 to &lt;20,00</t>
  </si>
  <si>
    <t>20,00 to &lt;30,00</t>
  </si>
  <si>
    <t>30,00 to &lt;100,00</t>
  </si>
  <si>
    <t>100,00 (Default)</t>
  </si>
  <si>
    <t>Sub-total corporates SME</t>
  </si>
  <si>
    <t>Corporates, Other</t>
  </si>
  <si>
    <t>Sub-total corporates other</t>
  </si>
  <si>
    <t>Specialised Lending (SL)</t>
  </si>
  <si>
    <t>2.50 to &lt;10.00</t>
  </si>
  <si>
    <t>Sub-total specialised Lending (SL)</t>
  </si>
  <si>
    <t>Retail - mortgage loans</t>
  </si>
  <si>
    <t>Sub-total retail - mortgage loans</t>
  </si>
  <si>
    <t>Retail - other</t>
  </si>
  <si>
    <t>Sub-total retail other</t>
  </si>
  <si>
    <t>Total (all exposure classes)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</si>
  <si>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</si>
  <si>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</si>
  <si>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</si>
  <si>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</si>
  <si>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</si>
  <si>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</si>
  <si>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</si>
  <si>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</si>
  <si>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</si>
  <si>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</si>
  <si>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</si>
  <si>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</si>
  <si>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</si>
  <si>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</si>
  <si>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</si>
  <si>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</si>
  <si>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</si>
  <si>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</si>
  <si>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</si>
  <si>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</si>
  <si>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</si>
  <si>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</si>
  <si>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</si>
  <si>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</si>
  <si>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</si>
  <si>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</si>
  <si>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</si>
  <si>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</si>
  <si>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</si>
  <si>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</si>
  <si>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</si>
  <si>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</si>
  <si>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</si>
  <si>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</si>
  <si>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</si>
  <si>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</si>
  <si>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</si>
  <si>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</si>
  <si>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</si>
  <si>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</si>
  <si>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(per  cent)</t>
  </si>
  <si>
    <t>effects only)</t>
  </si>
  <si>
    <t>effects)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</si>
  <si>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</si>
  <si>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</si>
  <si>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</si>
  <si>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</si>
  <si>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</si>
  <si>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</si>
  <si>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</si>
  <si>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</si>
  <si>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</si>
  <si>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</si>
  <si>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</si>
  <si>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</si>
  <si>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</si>
  <si>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</si>
  <si>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</si>
  <si>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</si>
  <si>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 xml:space="preserve">CR8 – REA flow statements of credit risk exposures under the IRB approach  </t>
  </si>
  <si>
    <t xml:space="preserve">Asset size: Increased REA due to increased credit volume in large corporate portfolio. 
Asset quality: No significant change in credit quality nor in defaulted portfolio. 
Model updates: Increase in REA due to implementation of a new PD model for car financing. 
Methodology and policy: Implementation of CRR2 from 1 June introduced an extended SME Supporting Factor. 
Foreign exchange movements: Increase in REA due to devaluation of the NOK relative to USD and EUR.
</t>
  </si>
  <si>
    <t>Risk exposure amount</t>
  </si>
  <si>
    <t xml:space="preserve">30 June  </t>
  </si>
  <si>
    <t xml:space="preserve">30 Sept.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</si>
  <si>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</si>
  <si>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</si>
  <si>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</si>
  <si>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</si>
  <si>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</si>
  <si>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</si>
  <si>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</si>
  <si>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</si>
  <si>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</si>
  <si>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CR10 – Specialised lending and equity exposures under the simple riskweighted approach</t>
  </si>
  <si>
    <t>CR10.1 Specialised lending: Project finance (Slotting approach)</t>
  </si>
  <si>
    <t>Regulatory</t>
  </si>
  <si>
    <t>On balance sheet</t>
  </si>
  <si>
    <t>Off balance sheet</t>
  </si>
  <si>
    <t>categories</t>
  </si>
  <si>
    <t>Remaining maturity</t>
  </si>
  <si>
    <t>value</t>
  </si>
  <si>
    <t>Less than 2,5 years</t>
  </si>
  <si>
    <t>Equal to or more than 2,5 years</t>
  </si>
  <si>
    <t>CR10.2 Specialised lending: Income-producing real estate and high volatility commerciel real estate (Slotting approach)</t>
  </si>
  <si>
    <t>CR10.3 Specialised lending: Object finance (Slotting approach)</t>
  </si>
  <si>
    <t>CR10.4 Specialised lending: Commodities finance (Slotting approach)</t>
  </si>
  <si>
    <t>CCR1 – Analysis of CCR exposure by approach</t>
  </si>
  <si>
    <t>The table shows regulatory exposures, RWAs and parameters used for RWA calculations for all exposures subject to the CCR framework (excluding CVA charges or exposures cleared through a CCP).</t>
  </si>
  <si>
    <t>Alpha used for</t>
  </si>
  <si>
    <t>Replacement</t>
  </si>
  <si>
    <t>Potential future</t>
  </si>
  <si>
    <t>computing regulatory</t>
  </si>
  <si>
    <t>Exposure value</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</si>
  <si>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</si>
  <si>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</si>
  <si>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</si>
  <si>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</si>
  <si>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</si>
  <si>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</si>
  <si>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</si>
  <si>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</si>
  <si>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</si>
  <si>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</si>
  <si>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</si>
  <si>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</si>
  <si>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</si>
  <si>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</si>
  <si>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</si>
  <si>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</si>
  <si>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</si>
  <si>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</si>
  <si>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</si>
  <si>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</si>
  <si>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</si>
  <si>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</si>
  <si>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The CVA measures the risk from MTM losses due to deterioration in the credit quality of a counterparty to over-the-counter derivative transactions with DNB. It is a complement to the counterparty credit risk charge, that accounts for the risk of outright default of a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</si>
  <si>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</si>
  <si>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</si>
  <si>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</si>
  <si>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</si>
  <si>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</si>
  <si>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</si>
  <si>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</si>
  <si>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</si>
  <si>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</si>
  <si>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</si>
  <si>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</si>
  <si>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</si>
  <si>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</si>
  <si>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</si>
  <si>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increase in exposure value for CCR is mainly due to the introduction of CRR2 which replaces CEM with SA-CCR methodology for calculating EAD for derivatives. Simultanously an IMM has been introduced for FX- and IR- derivatives.</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</si>
  <si>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</si>
  <si>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</si>
  <si>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</si>
  <si>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</si>
  <si>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</si>
  <si>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</si>
  <si>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</si>
  <si>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</si>
  <si>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</si>
  <si>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</si>
  <si>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</si>
  <si>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</si>
  <si>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</si>
  <si>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</si>
  <si>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</si>
  <si>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</si>
  <si>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 xml:space="preserve"> 31 December 2021</t>
  </si>
  <si>
    <t>amounts</t>
  </si>
  <si>
    <t>Sub-total corporates</t>
  </si>
  <si>
    <t>Specialised lending</t>
  </si>
  <si>
    <t>CCR5 – Composition of collateral for CCR exposures</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</si>
  <si>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</si>
  <si>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</si>
  <si>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</si>
  <si>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</si>
  <si>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</si>
  <si>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</si>
  <si>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</si>
  <si>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</si>
  <si>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</si>
  <si>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</si>
  <si>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</si>
  <si>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</si>
  <si>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</si>
  <si>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</si>
  <si>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</si>
  <si>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</si>
  <si>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</si>
  <si>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Quarterly flow</t>
  </si>
  <si>
    <t xml:space="preserve">REA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</si>
  <si>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</si>
  <si>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</si>
  <si>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</si>
  <si>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</si>
  <si>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</si>
  <si>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</si>
  <si>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</si>
  <si>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</si>
  <si>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</si>
  <si>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RWAs to CCPs.</t>
  </si>
  <si>
    <t xml:space="preserve">Exposure value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</si>
  <si>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</si>
  <si>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</si>
  <si>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</si>
  <si>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</si>
  <si>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</si>
  <si>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</si>
  <si>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</si>
  <si>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</si>
  <si>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</si>
  <si>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</si>
  <si>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</si>
  <si>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</si>
  <si>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</si>
  <si>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The market value principle is used as the accounting principle for trading activities and the portfolios are valued daily. The capital requirement for currency risk is low as the total net currency position does not exceed 2 per cent of the primary capital (own funds). The total capital requirement for market risk increased by NOK 2.7 billion from year-end.</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</si>
  <si>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</si>
  <si>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</si>
  <si>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</si>
  <si>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</si>
  <si>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</si>
  <si>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</si>
  <si>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</si>
  <si>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</si>
  <si>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</si>
  <si>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</si>
  <si>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</si>
  <si>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The countercyclical buffer in Norway was increased to 1.5 per cent in the 2nd quarter. The requirement for DNB is the weighted average of the buffer rates for the countries where the bank has credit exposures. Several countries in which DNB has exposures have set the requriement to 0 per cent, and as a result, DNB's effective countercyclical buffer rate as at June 2022 was 1.15 per cent up from 0.77 at year-end.</t>
  </si>
  <si>
    <t xml:space="preserve"> 30 June 2022</t>
  </si>
  <si>
    <t xml:space="preserve">Own fund requirements			
			</t>
  </si>
  <si>
    <t>Relevant credit exposures</t>
  </si>
  <si>
    <t>Relevant credit</t>
  </si>
  <si>
    <t>General credit exposures</t>
  </si>
  <si>
    <t>- market risk</t>
  </si>
  <si>
    <t>Securitisation</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</si>
  <si>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</si>
  <si>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</si>
  <si>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</si>
  <si>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</si>
  <si>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</si>
  <si>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</si>
  <si>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</si>
  <si>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</si>
  <si>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</si>
  <si>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</si>
  <si>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</si>
  <si>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</si>
  <si>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</si>
  <si>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</si>
  <si>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</si>
  <si>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</si>
  <si>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</si>
  <si>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</si>
  <si>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</si>
  <si>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</si>
  <si>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</si>
  <si>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</si>
  <si>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</si>
  <si>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</si>
  <si>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</si>
  <si>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Breakdown by country:</t>
  </si>
  <si>
    <t>United Kingdom</t>
  </si>
  <si>
    <t>Poland</t>
  </si>
  <si>
    <t>Luxembourg</t>
  </si>
  <si>
    <t>Finland</t>
  </si>
  <si>
    <t>Lithuania</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</si>
  <si>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</si>
  <si>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</si>
  <si>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</si>
  <si>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</si>
  <si>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</si>
  <si>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</si>
  <si>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</si>
  <si>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</si>
  <si>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</si>
  <si>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</si>
  <si>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</si>
  <si>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</si>
  <si>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</si>
  <si>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</si>
  <si>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</si>
  <si>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</si>
  <si>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</si>
  <si>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</si>
  <si>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</si>
  <si>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t>Other adjustments</t>
  </si>
  <si>
    <t>LR2 – LRCom: Leverage ratio common disclosure</t>
  </si>
  <si>
    <t>At end June 2022 the Group’s leverage ratio including interim profits was 6.5 per cent unchanged from the previous quarter. The leverage ratio is significantly influenced by the level of central bank deposits on the balance sheet.
The Group’s leverage ratio including interim profits and excluding all claims on central banks was 7.3 end June compared with 7.4 the previous quarter and 8.1 at year-end.</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</si>
  <si>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</si>
  <si>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</si>
  <si>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</si>
  <si>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</si>
  <si>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</si>
  <si>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</si>
  <si>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</si>
  <si>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</si>
  <si>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</si>
  <si>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</si>
  <si>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</si>
  <si>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</si>
  <si>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</si>
  <si>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</si>
  <si>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</si>
  <si>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</si>
  <si>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</si>
  <si>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</si>
  <si>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</si>
  <si>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</si>
  <si>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</si>
  <si>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</si>
  <si>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</si>
  <si>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</si>
  <si>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</si>
  <si>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</si>
  <si>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</si>
  <si>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</si>
  <si>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</si>
  <si>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</si>
  <si>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</si>
  <si>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</si>
  <si>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</si>
  <si>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</si>
  <si>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</si>
  <si>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</si>
  <si>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</si>
  <si>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</si>
  <si>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</si>
  <si>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</si>
  <si>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</si>
  <si>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</si>
  <si>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</si>
  <si>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</si>
  <si>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</si>
  <si>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</si>
  <si>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</si>
  <si>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</si>
  <si>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</si>
  <si>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</si>
  <si>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</si>
  <si>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</si>
  <si>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</si>
  <si>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</si>
  <si>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</si>
  <si>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</si>
  <si>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</si>
  <si>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</si>
  <si>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</si>
  <si>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</si>
  <si>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</si>
  <si>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</si>
  <si>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</si>
  <si>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</si>
  <si>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Of which: to be made up of CET1 capital (percentage points)</t>
  </si>
  <si>
    <t>Required leverage buffer (per cent) Leverage ratio buffer requirement (per cent)</t>
  </si>
  <si>
    <t>Overall leverage ratio requirement (per cent)</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</si>
  <si>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</si>
  <si>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</si>
  <si>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</si>
  <si>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</si>
  <si>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</si>
  <si>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</si>
  <si>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</si>
  <si>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</si>
  <si>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</si>
  <si>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</si>
  <si>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</si>
  <si>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sz val="8"/>
        <rFont val="Arial"/>
        <family val="2"/>
      </rPr>
      <t xml:space="preserve">not </t>
    </r>
    <r>
      <rPr>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</si>
  <si>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</si>
  <si>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</si>
  <si>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</si>
  <si>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</si>
  <si>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</si>
  <si>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</si>
  <si>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</si>
  <si>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</si>
  <si>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</si>
  <si>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This table presents the breakdown of DNBs cash outflows and cash inflows, as well as its available high-quality liquid assets (HQLA). The average Liquidity Coverage Ratio (LCR) in the 2th quarter of 2022 is 144 per cent which is calculated based on daily observations over the quarter in the local currency NOK.</t>
  </si>
  <si>
    <t xml:space="preserve">b </t>
  </si>
  <si>
    <t xml:space="preserve">c </t>
  </si>
  <si>
    <t xml:space="preserve">d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</si>
  <si>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</si>
  <si>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</si>
  <si>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</si>
  <si>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</si>
  <si>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</si>
  <si>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</si>
  <si>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</si>
  <si>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</si>
  <si>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</si>
  <si>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</si>
  <si>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</si>
  <si>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</si>
  <si>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</si>
  <si>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</si>
  <si>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</si>
  <si>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</si>
  <si>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</si>
  <si>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</si>
  <si>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</si>
  <si>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</si>
  <si>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</si>
  <si>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</si>
  <si>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</si>
  <si>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</si>
  <si>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</si>
  <si>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</si>
  <si>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</si>
  <si>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</si>
  <si>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</si>
  <si>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</si>
  <si>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</si>
  <si>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</si>
  <si>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</si>
  <si>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</si>
  <si>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</si>
  <si>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</si>
  <si>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</si>
  <si>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</si>
  <si>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</si>
  <si>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</si>
  <si>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</si>
  <si>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ASF</t>
  </si>
  <si>
    <t>Unweighted value by residual maturity</t>
  </si>
  <si>
    <t xml:space="preserve">No maturity </t>
  </si>
  <si>
    <t>&lt;6 months</t>
  </si>
  <si>
    <t>6 months to &lt;1 year</t>
  </si>
  <si>
    <t>≥ 1 year</t>
  </si>
  <si>
    <t>Weighted value</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</si>
  <si>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</si>
  <si>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</si>
  <si>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</si>
  <si>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</si>
  <si>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</si>
  <si>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</si>
  <si>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</si>
  <si>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</si>
  <si>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</si>
  <si>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</si>
  <si>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</si>
  <si>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</si>
  <si>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</si>
  <si>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</si>
  <si>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</si>
  <si>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</si>
  <si>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</si>
  <si>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</si>
  <si>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</si>
  <si>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</si>
  <si>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</si>
  <si>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</si>
  <si>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</si>
  <si>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</si>
  <si>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</si>
  <si>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</si>
  <si>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</si>
  <si>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</si>
  <si>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</si>
  <si>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</si>
  <si>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</si>
  <si>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</si>
  <si>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</si>
  <si>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(per cent)</t>
  </si>
  <si>
    <t xml:space="preserve">KM2: Key metrics - MREL </t>
  </si>
  <si>
    <t xml:space="preserve">The resolution entity is the Group parent entity excluding Sbanken. MREL shall be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</si>
  <si>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 xml:space="preserve">The subordination requirement is subject to a transitional period and shall be met by 1 January 2024. This means that up until that date, ordinary unsecured senior debt with a residual maturity of at least one year may be included as eligible debt.     </t>
  </si>
  <si>
    <t>The covered-bond entities are excluded from the MREL-requirement. The Group risk exposure amount, which includes the risk exposure amount in the covered bond-entity DNB Boligkreditt and DNB Bank's exposure to Boligkreditt, is therefore adjusted. Likewise, when calculating own funds to be included in the fulfillment of MREL, The Group's own funds in 
DNB Boligkreditt is excluded.</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</si>
  <si>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</si>
  <si>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</si>
  <si>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</si>
  <si>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</si>
  <si>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</si>
  <si>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</si>
  <si>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</si>
  <si>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</si>
  <si>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</si>
  <si>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</si>
  <si>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</si>
  <si>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</si>
  <si>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</si>
  <si>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</si>
  <si>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</si>
  <si>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</si>
  <si>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</si>
  <si>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</si>
  <si>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</si>
  <si>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</si>
  <si>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The quarterly figures are excluding interim profits.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</si>
  <si>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</si>
  <si>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</si>
  <si>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</si>
  <si>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</si>
  <si>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</si>
  <si>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</si>
  <si>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</si>
  <si>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</si>
  <si>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</si>
  <si>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</si>
  <si>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</si>
  <si>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</si>
  <si>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</si>
  <si>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</si>
  <si>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</si>
  <si>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</si>
  <si>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</si>
  <si>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</si>
  <si>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</si>
  <si>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</si>
  <si>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</si>
  <si>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</si>
  <si>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</si>
  <si>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</si>
  <si>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</si>
  <si>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</si>
  <si>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</si>
  <si>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</si>
  <si>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</si>
  <si>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</si>
  <si>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</si>
  <si>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</si>
  <si>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</si>
  <si>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</si>
  <si>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</si>
  <si>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TLAC3 - Creditor ranking - resolution entity</t>
  </si>
  <si>
    <t>Insolvency ranking</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</si>
  <si>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</si>
  <si>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</si>
  <si>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</si>
  <si>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</si>
  <si>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</si>
  <si>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</si>
  <si>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</si>
  <si>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</si>
  <si>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</si>
  <si>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</si>
  <si>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</si>
  <si>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Liabilities and own funds</t>
  </si>
  <si>
    <t>Of which excluded liabilities</t>
  </si>
  <si>
    <t>Liabilities and own funds less excluded liabilities</t>
  </si>
  <si>
    <t>Subset of row 4 that are 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</si>
  <si>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</si>
  <si>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</si>
  <si>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</si>
  <si>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</si>
  <si>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</si>
  <si>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IRRBB1 - Interest rate risks of non-trading book activities</t>
  </si>
  <si>
    <t>All figures in the table are based on underlying positions and simulations as per 31 December 2021.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</si>
  <si>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Supervisory shock scenarios</t>
  </si>
  <si>
    <t>Changes of the economic</t>
  </si>
  <si>
    <t>Changes of the net interest</t>
  </si>
  <si>
    <t>value of equity (dEVE)</t>
  </si>
  <si>
    <t>income (dNII)</t>
  </si>
  <si>
    <t>Current period</t>
  </si>
  <si>
    <t>Parallel up</t>
  </si>
  <si>
    <t xml:space="preserve">Parallel down </t>
  </si>
  <si>
    <t xml:space="preserve">Steepener </t>
  </si>
  <si>
    <t>Flattener</t>
  </si>
  <si>
    <t>Short rates up</t>
  </si>
  <si>
    <t>Short rates down</t>
  </si>
  <si>
    <t>CCA – Disclosure of main features of regulatory capital instruments as at 30 June 2022</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</si>
  <si>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</si>
  <si>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</si>
  <si>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</si>
  <si>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</si>
  <si>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</si>
  <si>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</si>
  <si>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</si>
  <si>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Perpetual loans</t>
  </si>
  <si>
    <t>NOK Notes</t>
  </si>
  <si>
    <t>USD Notes</t>
  </si>
  <si>
    <t>NOK loan</t>
  </si>
  <si>
    <t>SEK loan</t>
  </si>
  <si>
    <t>EUR loan</t>
  </si>
  <si>
    <t>JPY loan</t>
  </si>
  <si>
    <t>USD loan</t>
  </si>
  <si>
    <t>Issuer</t>
  </si>
  <si>
    <t>DNB Bank ASA</t>
  </si>
  <si>
    <t>Sbanken ASA</t>
  </si>
  <si>
    <t>Unique identifier (e.g. CUSIP, ISIN, or Bloomberg identifier for private placement)</t>
  </si>
  <si>
    <t>NO0010031479</t>
  </si>
  <si>
    <t>NO0010858749</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</si>
  <si>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</si>
  <si>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</si>
  <si>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</si>
  <si>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</si>
  <si>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</si>
  <si>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</si>
  <si>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</si>
  <si>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</si>
  <si>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</si>
  <si>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</si>
  <si>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</si>
  <si>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</si>
  <si>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</si>
  <si>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</si>
  <si>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</si>
  <si>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</si>
  <si>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</si>
  <si>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XS1755125868</t>
  </si>
  <si>
    <t>NO0010847205</t>
  </si>
  <si>
    <t>NO0010871502</t>
  </si>
  <si>
    <t>NO010885197</t>
  </si>
  <si>
    <t>NO0010891922</t>
  </si>
  <si>
    <t>NO0011203598</t>
  </si>
  <si>
    <t>LU0001344653</t>
  </si>
  <si>
    <t>GB0040940875</t>
  </si>
  <si>
    <t>GB0042636166</t>
  </si>
  <si>
    <t>Governing law(s) of the instrument</t>
  </si>
  <si>
    <t>English 7)</t>
  </si>
  <si>
    <t>Norwegian</t>
  </si>
  <si>
    <t>English 2)</t>
  </si>
  <si>
    <t>Regulatory treatment:</t>
  </si>
  <si>
    <t>Current treatment taking into account, where applicable, transitional CRR rules</t>
  </si>
  <si>
    <t>Common Equity Tier 1</t>
  </si>
  <si>
    <t>Tier 2</t>
  </si>
  <si>
    <t>Post-transitional CRR rules</t>
  </si>
  <si>
    <t xml:space="preserve">Eligible at ind. company/group/group &amp; ind. company level </t>
  </si>
  <si>
    <t>Ind. company and group</t>
  </si>
  <si>
    <t>Instrument type</t>
  </si>
  <si>
    <t>Common shares</t>
  </si>
  <si>
    <t>Other additional Tier 1</t>
  </si>
  <si>
    <t>Tier 2 subordinated debt</t>
  </si>
  <si>
    <t>Amount recognised in regulatory capital or eligible liabilities  (Currency in million, as of most recent reporting date)</t>
  </si>
  <si>
    <t xml:space="preserve">Nominal amount of instrument </t>
  </si>
  <si>
    <t>N/A</t>
  </si>
  <si>
    <t>NOK 2 700</t>
  </si>
  <si>
    <t>USD 850, NOK 7 774</t>
  </si>
  <si>
    <t>NOK 100</t>
  </si>
  <si>
    <t>NOK 300</t>
  </si>
  <si>
    <t>NOK 900</t>
  </si>
  <si>
    <t>NOK 2 500</t>
  </si>
  <si>
    <t>NOK 2 350</t>
  </si>
  <si>
    <t>NOK 450</t>
  </si>
  <si>
    <t>SEK 700, NOK 675</t>
  </si>
  <si>
    <t>SEK 300, NOK 289</t>
  </si>
  <si>
    <t>SEK 1 500, NOK 1 446</t>
  </si>
  <si>
    <t>SEK 1 600, NOK 1 543</t>
  </si>
  <si>
    <t>SEK 500, NOK 482</t>
  </si>
  <si>
    <t>EUR 600, NOK 6 197</t>
  </si>
  <si>
    <t>JPY 25 000, NOK 1 824</t>
  </si>
  <si>
    <t>NOK 125</t>
  </si>
  <si>
    <t>NOK 350</t>
  </si>
  <si>
    <t>NOK 150</t>
  </si>
  <si>
    <t>USD 215, NOK 2 132</t>
  </si>
  <si>
    <t>USD 200, NOK 1 983</t>
  </si>
  <si>
    <t>USD 150, NOK 1 487</t>
  </si>
  <si>
    <t>Issue price</t>
  </si>
  <si>
    <t>Various</t>
  </si>
  <si>
    <t>99.604</t>
  </si>
  <si>
    <t>99.15</t>
  </si>
  <si>
    <t>Redemption price</t>
  </si>
  <si>
    <t>100 percent of nominal amount</t>
  </si>
  <si>
    <t>Redemption at par</t>
  </si>
  <si>
    <t>Accounting classification</t>
  </si>
  <si>
    <t>Shareholder's equity</t>
  </si>
  <si>
    <t>Subordinated loan capital - amortised cost</t>
  </si>
  <si>
    <t>Perpetual subordinated loan capital - amortised cost</t>
  </si>
  <si>
    <t>Original date of issuance</t>
  </si>
  <si>
    <t>27 June 2019</t>
  </si>
  <si>
    <t>15 March 2019</t>
  </si>
  <si>
    <t>19 December 2019</t>
  </si>
  <si>
    <t>17 June 2020</t>
  </si>
  <si>
    <t>28 August 2020</t>
  </si>
  <si>
    <t>11 January 2022</t>
  </si>
  <si>
    <t>13 March 2018</t>
  </si>
  <si>
    <t>28 May 2020</t>
  </si>
  <si>
    <t>19 January 2022</t>
  </si>
  <si>
    <t>20 March 2018</t>
  </si>
  <si>
    <t>24 January 2018</t>
  </si>
  <si>
    <t>Perpetual or dated</t>
  </si>
  <si>
    <t>Perpetual</t>
  </si>
  <si>
    <t>Dated</t>
  </si>
  <si>
    <t>Original maturity date</t>
  </si>
  <si>
    <t>NA</t>
  </si>
  <si>
    <t>13 March 2028</t>
  </si>
  <si>
    <t>28 May 2030</t>
  </si>
  <si>
    <t>20 March 2028</t>
  </si>
  <si>
    <t>24 January 2028</t>
  </si>
  <si>
    <t>21 March 2029</t>
  </si>
  <si>
    <t>19 December 2029</t>
  </si>
  <si>
    <t>17 June 2030</t>
  </si>
  <si>
    <t>28 August 2030</t>
  </si>
  <si>
    <t>14 January 2032</t>
  </si>
  <si>
    <t>Issuer call subject to prior supervisory approval</t>
  </si>
  <si>
    <t>No</t>
  </si>
  <si>
    <t>Yes</t>
  </si>
  <si>
    <t>Optional call date, contingent call dates and redemption amount</t>
  </si>
  <si>
    <t>27 June 2024 at par</t>
  </si>
  <si>
    <t>12 November 2024 at par</t>
  </si>
  <si>
    <t xml:space="preserve"> 21 March 2024 at par</t>
  </si>
  <si>
    <t>19 December 2024 at par</t>
  </si>
  <si>
    <t xml:space="preserve">17 June 2025 at par </t>
  </si>
  <si>
    <t>28 August 2025 at par</t>
  </si>
  <si>
    <t xml:space="preserve">14 January 2027 at par </t>
  </si>
  <si>
    <t>The interest payment date falling in (or nearest to) March 2023.</t>
  </si>
  <si>
    <t>The interest payment date falling in May 2025</t>
  </si>
  <si>
    <t>On any date from and including 17 November 2026 and ending on (and including) 17 February 2027</t>
  </si>
  <si>
    <t>On any date from and including 19 January 2027 and ending on (and including) 19 April 2027</t>
  </si>
  <si>
    <t>13 March 2023</t>
  </si>
  <si>
    <t>20 March 2023</t>
  </si>
  <si>
    <t>24 January 2023</t>
  </si>
  <si>
    <t xml:space="preserve">21 March 2024 </t>
  </si>
  <si>
    <t xml:space="preserve">19 December 2024 </t>
  </si>
  <si>
    <t>17 June 2025</t>
  </si>
  <si>
    <t>November 1990</t>
  </si>
  <si>
    <t>August 1991</t>
  </si>
  <si>
    <t>5 years after issue</t>
  </si>
  <si>
    <t>Subsequent call dates, if applicable</t>
  </si>
  <si>
    <t xml:space="preserve">The issuer has the right to call at every interest payment date  thereafter 6)  </t>
  </si>
  <si>
    <t>Each interest payment date after 
21 March 2024</t>
  </si>
  <si>
    <t>Each interest payment date after 
19 December 2024</t>
  </si>
  <si>
    <t>Each interest payment date after 
17 June 2025</t>
  </si>
  <si>
    <t>Each interest payment date after 
28 August 2025</t>
  </si>
  <si>
    <t>Each interest payment date after 
14 January 2027</t>
  </si>
  <si>
    <t>Any interest payment date thereafter</t>
  </si>
  <si>
    <t>Any interest payment date after 17 February 2027</t>
  </si>
  <si>
    <t>Any interest payment date after 19 April 2027</t>
  </si>
  <si>
    <t>None</t>
  </si>
  <si>
    <t>Semiannual call thereafter</t>
  </si>
  <si>
    <t>Coupons/dividends:</t>
  </si>
  <si>
    <t>Fixed or floating dividend/coupon</t>
  </si>
  <si>
    <t>Floating</t>
  </si>
  <si>
    <t>Fixed</t>
  </si>
  <si>
    <t>Fixed to floating</t>
  </si>
  <si>
    <t>Coupon rate and any related index</t>
  </si>
  <si>
    <t>3-month NIBOR + 350 bps</t>
  </si>
  <si>
    <t>4.875%. Fixed interest reset every 5 years at 5y USD T + 314 bps</t>
  </si>
  <si>
    <t>3-month NIBOR + 360 bps</t>
  </si>
  <si>
    <t>3-month NIBOR + 315 bps</t>
  </si>
  <si>
    <t>3-month NIBOR + 310 bps</t>
  </si>
  <si>
    <t>3-month NIBOR + 300 bps</t>
  </si>
  <si>
    <t>3-month NIBOR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</si>
  <si>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</si>
  <si>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</si>
  <si>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</si>
  <si>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</si>
  <si>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</si>
  <si>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</si>
  <si>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</si>
  <si>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</si>
  <si>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</si>
  <si>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</si>
  <si>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</si>
  <si>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0.75%. Reset after first call date: 5-year JPY Mid-Swap + 63.8 bps</t>
  </si>
  <si>
    <t>3-month NIBOR + 160 bps</t>
  </si>
  <si>
    <t>3-month NIBOR + 130 bps</t>
  </si>
  <si>
    <t>3-month NIBOR + 125 bps</t>
  </si>
  <si>
    <t>3-month NIBOR + 108 bps</t>
  </si>
  <si>
    <t>3-month USD LIBOR + 25 bps</t>
  </si>
  <si>
    <t>6-month USD LIBOR + 13 bps</t>
  </si>
  <si>
    <t>6-month USD LIBOR + 15 bps</t>
  </si>
  <si>
    <t>Existence of a dividend stopper</t>
  </si>
  <si>
    <t>Fully discretionary, partially discretionary or mandatory (in terms of timing)</t>
  </si>
  <si>
    <t xml:space="preserve">Fully discretionary </t>
  </si>
  <si>
    <t>Fully discretionary</t>
  </si>
  <si>
    <t>Full flexibility</t>
  </si>
  <si>
    <t>Mandatory</t>
  </si>
  <si>
    <t>Partially discretionary</t>
  </si>
  <si>
    <t>Fully discretionary, partially discretionary or mandatory (in terms of amount)</t>
  </si>
  <si>
    <t>Existence of a step-up or other incentive to redeem</t>
  </si>
  <si>
    <t>Non-cumulative or cumulative</t>
  </si>
  <si>
    <t>Non-cumulative</t>
  </si>
  <si>
    <t>Non- cumulative</t>
  </si>
  <si>
    <t>Cumulative</t>
  </si>
  <si>
    <t>Non-cumulative 4)</t>
  </si>
  <si>
    <t>Convertible or non-convertible:</t>
  </si>
  <si>
    <r>
      <t>Convertible or non-convertible</t>
    </r>
    <r>
      <rPr>
        <vertAlign val="superscript"/>
        <sz val="20"/>
        <color theme="1"/>
        <rFont val="Arial"/>
        <family val="2"/>
      </rPr>
      <t xml:space="preserve"> 3)</t>
    </r>
  </si>
  <si>
    <t>Non-convertible</t>
  </si>
  <si>
    <t>Convertible (ref. point 24)</t>
  </si>
  <si>
    <t>If convertible, conversion trigger(s)</t>
  </si>
  <si>
    <t>See footnote 9</t>
  </si>
  <si>
    <t>If convertible, fully or partially</t>
  </si>
  <si>
    <t>Ref. point 24</t>
  </si>
  <si>
    <t>If convertible, conversion rate</t>
  </si>
  <si>
    <t>If convertible, mandatory or optional conversion</t>
  </si>
  <si>
    <t>If convertible, specify instrument type convertible into</t>
  </si>
  <si>
    <t>If convertible, specify issuer of instrument it converts into</t>
  </si>
  <si>
    <t>Write-down features</t>
  </si>
  <si>
    <t>Yes (ref. point 24)</t>
  </si>
  <si>
    <t xml:space="preserve">If write-down, write-down trigger (s) </t>
  </si>
  <si>
    <t>CET1 below 5,125 percent</t>
  </si>
  <si>
    <t>According to Norwegian legislation</t>
  </si>
  <si>
    <t>If write-down, full or partial</t>
  </si>
  <si>
    <t>Either full or partial</t>
  </si>
  <si>
    <t>see footnote 10</t>
  </si>
  <si>
    <t>Full or partial</t>
  </si>
  <si>
    <t>If write-down, permanent or temporary</t>
  </si>
  <si>
    <t>Temporary</t>
  </si>
  <si>
    <t>Temporary (ref. point 24)</t>
  </si>
  <si>
    <t>Permanent</t>
  </si>
  <si>
    <t>If temporary write-down, description of revaluation mechanism</t>
  </si>
  <si>
    <t>See footnote 8</t>
  </si>
  <si>
    <t>see footnote 11</t>
  </si>
  <si>
    <t>Position in subordination hierarchy in liquidation (specify
instrument type immediately senior to instrument)</t>
  </si>
  <si>
    <t>Subordinated loans</t>
  </si>
  <si>
    <t xml:space="preserve">Subordinated loan </t>
  </si>
  <si>
    <t>Senior bonds</t>
  </si>
  <si>
    <t>Non-compliant transitioned features</t>
  </si>
  <si>
    <t>If yes, specify non-compliant features</t>
  </si>
  <si>
    <t>See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</si>
  <si>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</si>
  <si>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</si>
  <si>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</si>
  <si>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</si>
  <si>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</si>
  <si>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</si>
  <si>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</si>
  <si>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8) Fully discretionary reinstatement pro rata with any written-down AT1 instruments that are to be reinstated out of the same profits. Subject to the maximum write-up amount and to the maximum distributable amount.</t>
  </si>
  <si>
    <t>9) The bonds can be written down with final effect or converted to Tier 1 capital if the Financial Supervisory Autority of Norway or another competent public agency orders such a write-down or conversion pursuant to the current legislation at any given time, including due to serious failures strength and when authorities consider the write-down or conversion necessary to avoid winding-up.</t>
  </si>
  <si>
    <t>10) A partial write-down is carried out by any interest accrued on the bonds being written down first and the bonds then being written down by a pro rata drawing of the bonds between the bond owners or by reducing the redemption price, or in other ways that result in the envisaged financial result. The bond trustee can split the face value in connection with write-downs. The bond yield requirement lapses in the period the bonds are written down.</t>
  </si>
  <si>
    <t>11) After writing down the bonds, the issuer can write up bonds and pay bond yields in accordance with the current rules at any given time for such write-ups and interest payments.</t>
  </si>
  <si>
    <t>IRB approach – Back-testing of PD per exposure class (only for PD estimates according to point (f) of 
  Article 180(1) CRR)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</si>
</sst>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1">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quot;£&quot;* #,##0.00_-;\-&quot;£&quot;* #,##0.00_-;_-&quot;£&quot;* &quot;-&quot;??_-;_-@_-"/>
    <numFmt numFmtId="165" formatCode="&quot;kr&quot;\ #,##0.00;[Red]&quot;kr&quot;\ \-#,##0.00"/>
    <numFmt numFmtId="166" formatCode="_ * #,##0.00_ ;_ * \-#,##0.00_ ;_ * &quot;-&quot;??_ ;_ @_ "/>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0_ ;\-#,##0\ "/>
    <numFmt numFmtId="240" formatCode="[$-809]d\ mmmm\ yyyy;@"/>
    <numFmt numFmtId="241" formatCode="@&quot;%&quot;"/>
    <numFmt numFmtId="242" formatCode="_-* #,##0_-;\-* #,##0_-;_-* &quot;-&quot;??_-;_-@_-"/>
    <numFmt numFmtId="243" formatCode="yyyy\-mm\-dd\ h:mm:ss"/>
    <numFmt numFmtId="244" formatCode="0000"/>
    <numFmt numFmtId="245" formatCode="_-* #,##0.00_р_._-;\-* #,##0.00_р_._-;_-* &quot;-&quot;??_р_._-;_-@_-"/>
    <numFmt numFmtId="246" formatCode="###0_);\(###0\);&quot;&quot;\ "/>
    <numFmt numFmtId="247" formatCode="#,##0.00_%_);\(#,##0.00\)_%;#,##0.00_%_);@_%_)"/>
    <numFmt numFmtId="248" formatCode="_-[$€-2]* #,##0.00_-;\-[$€-2]* #,##0.00_-;_-[$€-2]* &quot;-&quot;??_-"/>
    <numFmt numFmtId="249" formatCode="_([$€]* #,##0.00_);_([$€]* \(#,##0.00\);_([$€]* &quot;-&quot;??_);_(@_)"/>
    <numFmt numFmtId="250" formatCode="_([$€-2]\ * #.##0.00_);_([$€-2]\ * \(#.##0.00\);_([$€-2]\ * &quot;-&quot;??_)"/>
    <numFmt numFmtId="251" formatCode="#,##0;\-#,##0;&quot;&quot;"/>
    <numFmt numFmtId="252" formatCode="#,##0\x_);\(#,##0\x\)"/>
    <numFmt numFmtId="253" formatCode="#,##0_);\(#,##0\)"/>
    <numFmt numFmtId="254" formatCode="#,##0.0\%_);\(#,##0.0\%\);#,##0.0\%_);@_)"/>
    <numFmt numFmtId="255" formatCode="_-* #,##0.00\ _k_r_-;\-* #,##0.00\ _k_r_-;_-* &quot;-&quot;??\ _k_r_-;_-@_-"/>
    <numFmt numFmtId="256" formatCode="#,##0.000_);\(#,##0.000\);&quot;&quot;\ "/>
    <numFmt numFmtId="257" formatCode="0\.00_);\(0\.00\);&quot; &quot;"/>
    <numFmt numFmtId="258" formatCode="0\.0_);\(0\.0\);&quot; &quot;"/>
    <numFmt numFmtId="259" formatCode="#,##0;\(#,##0\);&quot;&quot;\ "/>
    <numFmt numFmtId="260" formatCode="#,##0.00_);\(#,##0.00\);&quot;&quot;\ "/>
    <numFmt numFmtId="261" formatCode="#,##0.00;\(#,##0.00\);&quot;&quot;\ "/>
    <numFmt numFmtId="262" formatCode="#,##0.0000;\(#,##0.0000\);&quot;&quot;\ "/>
    <numFmt numFmtId="263" formatCode="#,##0.0_);\(#,##0.0\);&quot;&quot;\ "/>
    <numFmt numFmtId="264" formatCode="_(* #,##0_);_(* \(#,##0\);_(* &quot;-&quot;_);@_)"/>
    <numFmt numFmtId="265" formatCode="_ * #,##0.00000000_ ;_ * \-#,##0.00000000_ ;_ * &quot;-&quot;??_ ;_ @_ "/>
    <numFmt numFmtId="266" formatCode="_ * ###0_ ;_ * \-###0_ ;_ * &quot;-&quot;??_ ;_ @_ "/>
    <numFmt numFmtId="267" formatCode="_-* #,##0_-;\-* #,##0_-;_-* &quot;-&quot;????_-;_-@_-"/>
    <numFmt numFmtId="268" formatCode="_(* #,##0.00_);_(* \(#,##0.00\);_(* &quot;-&quot;_);_(@_)"/>
    <numFmt numFmtId="269" formatCode="_-* #,##0.0_-;\-* #,##0.0_-;_-* &quot;-&quot;??_-;_-@_-"/>
    <numFmt numFmtId="270" formatCode="_ * #,##0.000_ ;_ * \-#,##0.000_ ;_ * &quot;-&quot;??_ ;_ @_ "/>
  </numFmts>
  <fonts count="32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sz val="20"/>
      <color indexed="21"/>
      <name val="Arial"/>
      <family val="2"/>
    </font>
    <font>
      <u/>
      <sz val="10"/>
      <color indexed="21"/>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sz val="20"/>
      <color theme="1"/>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u/>
      <sz val="12"/>
      <name val="Arial"/>
      <family val="2"/>
    </font>
    <font>
      <b/>
      <sz val="14"/>
      <color theme="1"/>
      <name val="Arial"/>
      <family val="2"/>
    </font>
    <font>
      <b/>
      <sz val="11"/>
      <color theme="1"/>
      <name val="Arial"/>
      <family val="2"/>
    </font>
    <font>
      <b/>
      <sz val="11"/>
      <color theme="0"/>
      <name val="Arial"/>
      <family val="2"/>
    </font>
    <font>
      <b/>
      <sz val="20"/>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b/>
      <sz val="13"/>
      <color theme="1"/>
      <name val="Arial"/>
      <family val="2"/>
    </font>
    <font>
      <sz val="20"/>
      <name val="Arial"/>
      <family val="2"/>
    </font>
    <font>
      <vertAlign val="superscript"/>
      <sz val="20"/>
      <color theme="1"/>
      <name val="Arial"/>
      <family val="2"/>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b/>
      <sz val="20"/>
      <color rgb="FF007272"/>
      <name val="Arial"/>
      <family val="2"/>
    </font>
    <font>
      <sz val="15"/>
      <color rgb="FF333333"/>
      <name val="Arial"/>
      <family val="2"/>
    </font>
    <font>
      <sz val="15"/>
      <color theme="1"/>
      <name val="Arial"/>
      <family val="2"/>
    </font>
    <font>
      <sz val="15"/>
      <color rgb="FF000000"/>
      <name val="Arial"/>
      <family val="2"/>
    </font>
    <font>
      <sz val="28"/>
      <name val="Arial"/>
      <family val="2"/>
    </font>
    <font>
      <b/>
      <u/>
      <sz val="28"/>
      <color indexed="21"/>
      <name val="Arial"/>
      <family val="2"/>
    </font>
    <font>
      <sz val="28"/>
      <color theme="1"/>
      <name val="Calibri"/>
      <family val="2"/>
      <scheme val="minor"/>
    </font>
    <font>
      <u/>
      <sz val="20"/>
      <name val="Arial"/>
      <family val="2"/>
    </font>
    <font>
      <b/>
      <sz val="20"/>
      <color rgb="FF008080"/>
      <name val="Arial"/>
      <family val="2"/>
    </font>
    <font>
      <b/>
      <u/>
      <sz val="20"/>
      <color rgb="FF008080"/>
      <name val="Arial"/>
      <family val="2"/>
    </font>
    <font>
      <sz val="26"/>
      <color rgb="FF008080"/>
      <name val="Arial"/>
      <family val="2"/>
    </font>
    <font>
      <sz val="14"/>
      <color theme="1"/>
      <name val="Arial"/>
      <family val="2"/>
    </font>
    <font>
      <sz val="18"/>
      <color theme="1"/>
      <name val="Arial"/>
      <family val="2"/>
    </font>
    <font>
      <sz val="9"/>
      <color rgb="FF008080"/>
      <name val="Arial"/>
      <family val="2"/>
    </font>
    <font>
      <sz val="200"/>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b/>
      <i/>
      <sz val="8"/>
      <color rgb="FF000000"/>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i/>
      <sz val="8"/>
      <color theme="1"/>
      <name val="Arial"/>
    </font>
    <font>
      <sz val="8"/>
      <color theme="1"/>
      <name val="Arial"/>
    </font>
    <font>
      <sz val="8"/>
      <color rgb="FF000000"/>
      <name val="Arial"/>
      <charset val="1"/>
    </font>
  </fonts>
  <fills count="1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tint="-4.9989318521683403E-2"/>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n">
        <color indexed="21"/>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style="hair">
        <color indexed="64"/>
      </right>
      <top style="hair">
        <color indexed="64"/>
      </top>
      <bottom/>
      <diagonal/>
    </border>
    <border>
      <left/>
      <right/>
      <top style="thin">
        <color indexed="64"/>
      </top>
      <bottom style="thin">
        <color indexed="64"/>
      </bottom>
      <diagonal/>
    </border>
    <border>
      <left style="thin">
        <color indexed="64"/>
      </left>
      <right/>
      <top style="thin">
        <color auto="1"/>
      </top>
      <bottom style="thin">
        <color indexed="64"/>
      </bottom>
      <diagonal/>
    </border>
    <border>
      <left/>
      <right/>
      <top/>
      <bottom style="hair">
        <color auto="1"/>
      </bottom>
      <diagonal/>
    </border>
    <border>
      <left/>
      <right/>
      <top style="hair">
        <color auto="1"/>
      </top>
      <bottom/>
      <diagonal/>
    </border>
    <border>
      <left/>
      <right/>
      <top style="thin">
        <color indexed="21"/>
      </top>
      <bottom/>
      <diagonal/>
    </border>
  </borders>
  <cellStyleXfs count="55772">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7" fontId="28" fillId="0" borderId="0" applyFont="0" applyFill="0" applyBorder="0" applyAlignment="0" applyProtection="0"/>
    <xf numFmtId="167" fontId="28" fillId="0" borderId="0" applyFont="0" applyFill="0" applyBorder="0" applyAlignment="0" applyProtection="0"/>
    <xf numFmtId="188"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6" fontId="73"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6"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6" fontId="76" fillId="0" borderId="0" applyFont="0" applyFill="0" applyBorder="0" applyAlignment="0" applyProtection="0"/>
    <xf numFmtId="166" fontId="3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100"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6" fontId="7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8" fontId="28" fillId="0" borderId="0" applyFont="0" applyFill="0" applyBorder="0" applyAlignment="0" applyProtection="0"/>
    <xf numFmtId="166"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6" fontId="1" fillId="0" borderId="0" applyFont="0" applyFill="0" applyBorder="0" applyAlignment="0" applyProtection="0"/>
    <xf numFmtId="9" fontId="1" fillId="0" borderId="0" applyFont="0" applyFill="0" applyBorder="0" applyAlignment="0" applyProtection="0"/>
    <xf numFmtId="0" fontId="180"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81"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1"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81"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1"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81"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1"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81"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1"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81"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1"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81"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1"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82" fillId="0" borderId="0"/>
    <xf numFmtId="0" fontId="87" fillId="0" borderId="0" applyNumberFormat="0" applyFill="0" applyBorder="0" applyAlignment="0" applyProtection="0"/>
    <xf numFmtId="0" fontId="184"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5" fillId="0" borderId="0" applyNumberFormat="0" applyFill="0" applyBorder="0">
      <alignment horizontal="left"/>
    </xf>
    <xf numFmtId="0" fontId="83" fillId="37" borderId="0" applyNumberFormat="0" applyBorder="0" applyAlignment="0" applyProtection="0"/>
    <xf numFmtId="0" fontId="186" fillId="114" borderId="26" applyNumberFormat="0" applyAlignment="0" applyProtection="0"/>
    <xf numFmtId="0" fontId="188"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8"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7" fillId="116" borderId="0">
      <alignment vertical="center"/>
    </xf>
    <xf numFmtId="203" fontId="59" fillId="0" borderId="0" applyFont="0" applyFill="0" applyBorder="0" applyProtection="0"/>
    <xf numFmtId="0" fontId="183" fillId="94" borderId="0" applyNumberFormat="0" applyBorder="0" applyAlignment="0" applyProtection="0"/>
    <xf numFmtId="0" fontId="190" fillId="0" borderId="0" applyNumberFormat="0" applyFill="0" applyBorder="0" applyAlignment="0" applyProtection="0"/>
    <xf numFmtId="0" fontId="90" fillId="0" borderId="0" applyNumberFormat="0" applyFill="0" applyBorder="0">
      <protection locked="0"/>
    </xf>
    <xf numFmtId="0" fontId="189"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91" fillId="116" borderId="0" applyNumberFormat="0" applyBorder="0" applyAlignment="0" applyProtection="0"/>
    <xf numFmtId="0" fontId="192" fillId="0" borderId="54" applyNumberFormat="0" applyFill="0" applyAlignment="0" applyProtection="0"/>
    <xf numFmtId="0" fontId="193" fillId="0" borderId="55" applyNumberFormat="0" applyFill="0" applyAlignment="0" applyProtection="0"/>
    <xf numFmtId="0" fontId="194" fillId="0" borderId="56" applyNumberFormat="0" applyFill="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12" fillId="0" borderId="0" applyNumberFormat="0" applyFill="0" applyBorder="0">
      <protection locked="0"/>
    </xf>
    <xf numFmtId="0" fontId="196"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7"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9" fillId="0" borderId="17" applyNumberFormat="0" applyFill="0" applyBorder="0">
      <alignment horizontal="left"/>
    </xf>
    <xf numFmtId="0" fontId="200"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01"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202"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6"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6"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6"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6" fontId="35" fillId="0" borderId="0" applyFont="0" applyFill="0" applyBorder="0" applyAlignment="0" applyProtection="0"/>
    <xf numFmtId="0" fontId="76"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8" fontId="28" fillId="0" borderId="0" applyFont="0" applyFill="0" applyBorder="0" applyAlignment="0" applyProtection="0"/>
    <xf numFmtId="168" fontId="72" fillId="0" borderId="0" applyFont="0" applyFill="0" applyBorder="0" applyAlignment="0" applyProtection="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6"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0" fontId="210" fillId="0" borderId="0" applyNumberFormat="0" applyBorder="0" applyAlignment="0"/>
    <xf numFmtId="0" fontId="35" fillId="0" borderId="0"/>
    <xf numFmtId="166" fontId="35" fillId="0" borderId="0" applyFont="0" applyFill="0" applyBorder="0" applyAlignment="0" applyProtection="0"/>
    <xf numFmtId="0" fontId="76" fillId="0" borderId="0"/>
    <xf numFmtId="166"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166" fontId="76" fillId="0" borderId="0" applyFont="0" applyFill="0" applyBorder="0" applyAlignment="0" applyProtection="0"/>
    <xf numFmtId="0" fontId="76" fillId="0" borderId="0"/>
    <xf numFmtId="0" fontId="211" fillId="0" borderId="0" applyNumberFormat="0" applyFill="0" applyBorder="0" applyAlignment="0" applyProtection="0"/>
    <xf numFmtId="0" fontId="21" fillId="0" borderId="0"/>
    <xf numFmtId="0" fontId="211" fillId="0" borderId="0" applyNumberFormat="0" applyFill="0" applyBorder="0" applyAlignment="0" applyProtection="0"/>
    <xf numFmtId="166" fontId="76" fillId="0" borderId="0" applyFont="0" applyFill="0" applyBorder="0" applyAlignment="0" applyProtection="0"/>
    <xf numFmtId="0" fontId="76" fillId="0" borderId="0"/>
    <xf numFmtId="166" fontId="76" fillId="0" borderId="0" applyFont="0" applyFill="0" applyBorder="0" applyAlignment="0" applyProtection="0"/>
    <xf numFmtId="0" fontId="21" fillId="0" borderId="0"/>
    <xf numFmtId="0" fontId="76" fillId="0" borderId="0"/>
    <xf numFmtId="166" fontId="76" fillId="0" borderId="0" applyFont="0" applyFill="0" applyBorder="0" applyAlignment="0" applyProtection="0"/>
    <xf numFmtId="0" fontId="21" fillId="0" borderId="0"/>
    <xf numFmtId="166" fontId="76" fillId="0" borderId="0" applyFont="0" applyFill="0" applyBorder="0" applyAlignment="0" applyProtection="0"/>
    <xf numFmtId="0" fontId="1" fillId="0" borderId="0"/>
    <xf numFmtId="166"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11"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10" fillId="0" borderId="0" applyNumberFormat="0" applyBorder="0" applyAlignment="0"/>
    <xf numFmtId="9" fontId="210"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11"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11"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6"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6"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6"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13" fillId="0" borderId="0"/>
    <xf numFmtId="9" fontId="1" fillId="0" borderId="0" applyFont="0" applyFill="0" applyBorder="0" applyAlignment="0" applyProtection="0"/>
    <xf numFmtId="0" fontId="76" fillId="0" borderId="0"/>
    <xf numFmtId="9" fontId="76" fillId="0" borderId="0" applyFont="0" applyFill="0" applyBorder="0" applyAlignment="0" applyProtection="0"/>
    <xf numFmtId="166"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6"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2" fillId="0" borderId="0" applyFont="0" applyFill="0" applyBorder="0" applyAlignment="0" applyProtection="0"/>
    <xf numFmtId="166" fontId="76"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23" fillId="34" borderId="0" applyNumberFormat="0" applyBorder="0" applyAlignment="0" applyProtection="0"/>
    <xf numFmtId="0" fontId="223" fillId="35" borderId="0" applyNumberFormat="0" applyBorder="0" applyAlignment="0" applyProtection="0"/>
    <xf numFmtId="0" fontId="223" fillId="36" borderId="0" applyNumberFormat="0" applyBorder="0" applyAlignment="0" applyProtection="0"/>
    <xf numFmtId="0" fontId="223" fillId="37" borderId="0" applyNumberFormat="0" applyBorder="0" applyAlignment="0" applyProtection="0"/>
    <xf numFmtId="0" fontId="223" fillId="38" borderId="0" applyNumberFormat="0" applyBorder="0" applyAlignment="0" applyProtection="0"/>
    <xf numFmtId="0" fontId="22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73" borderId="0" applyNumberFormat="0" applyBorder="0" applyAlignment="0" applyProtection="0"/>
    <xf numFmtId="0" fontId="181" fillId="73"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59" borderId="0" applyNumberFormat="0" applyBorder="0" applyAlignment="0" applyProtection="0"/>
    <xf numFmtId="0" fontId="181" fillId="59"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60" borderId="0" applyNumberFormat="0" applyBorder="0" applyAlignment="0" applyProtection="0"/>
    <xf numFmtId="0" fontId="181" fillId="60"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76" borderId="0" applyNumberFormat="0" applyBorder="0" applyAlignment="0" applyProtection="0"/>
    <xf numFmtId="0" fontId="181"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24" fillId="0" borderId="0"/>
    <xf numFmtId="0" fontId="28" fillId="0" borderId="0"/>
    <xf numFmtId="0" fontId="225" fillId="0" borderId="0" applyNumberFormat="0" applyFill="0" applyBorder="0">
      <protection locked="0"/>
    </xf>
    <xf numFmtId="0" fontId="49" fillId="70" borderId="94" applyNumberFormat="0" applyAlignment="0" applyProtection="0"/>
    <xf numFmtId="0" fontId="226" fillId="70" borderId="94" applyNumberFormat="0" applyAlignment="0" applyProtection="0"/>
    <xf numFmtId="0" fontId="49" fillId="70" borderId="94" applyNumberFormat="0" applyAlignment="0" applyProtection="0"/>
    <xf numFmtId="0" fontId="226"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3"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7" fillId="35" borderId="0" applyNumberFormat="0" applyBorder="0" applyAlignment="0" applyProtection="0"/>
    <xf numFmtId="0" fontId="228" fillId="35" borderId="0" applyNumberFormat="0" applyBorder="0" applyAlignment="0" applyProtection="0"/>
    <xf numFmtId="0" fontId="83" fillId="35" borderId="0" applyNumberFormat="0" applyBorder="0" applyAlignment="0" applyProtection="0"/>
    <xf numFmtId="0" fontId="228" fillId="35" borderId="0" applyNumberFormat="0" applyBorder="0" applyAlignment="0" applyProtection="0"/>
    <xf numFmtId="0" fontId="227"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9" fillId="0" borderId="0" applyNumberFormat="0" applyFill="0" applyBorder="0" applyAlignment="0" applyProtection="0"/>
    <xf numFmtId="0" fontId="87" fillId="0" borderId="0" applyNumberFormat="0" applyFill="0" applyBorder="0" applyAlignment="0" applyProtection="0"/>
    <xf numFmtId="0" fontId="229" fillId="0" borderId="0" applyNumberFormat="0" applyFill="0" applyBorder="0" applyAlignment="0" applyProtection="0"/>
    <xf numFmtId="0" fontId="58" fillId="36" borderId="0" applyNumberFormat="0" applyBorder="0" applyAlignment="0" applyProtection="0"/>
    <xf numFmtId="0" fontId="230" fillId="36" borderId="0" applyNumberFormat="0" applyBorder="0" applyAlignment="0" applyProtection="0"/>
    <xf numFmtId="0" fontId="231" fillId="36" borderId="0" applyNumberFormat="0" applyBorder="0" applyAlignment="0" applyProtection="0"/>
    <xf numFmtId="0" fontId="58" fillId="36" borderId="0" applyNumberFormat="0" applyBorder="0" applyAlignment="0" applyProtection="0"/>
    <xf numFmtId="0" fontId="231" fillId="36" borderId="0" applyNumberFormat="0" applyBorder="0" applyAlignment="0" applyProtection="0"/>
    <xf numFmtId="0" fontId="230"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6" fillId="39" borderId="94" applyNumberFormat="0" applyAlignment="0" applyProtection="0"/>
    <xf numFmtId="0" fontId="51" fillId="39" borderId="94" applyNumberFormat="0" applyAlignment="0" applyProtection="0"/>
    <xf numFmtId="0" fontId="196"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32" fillId="0" borderId="29" applyNumberFormat="0" applyFill="0" applyAlignment="0" applyProtection="0"/>
    <xf numFmtId="0" fontId="62" fillId="0" borderId="29" applyNumberFormat="0" applyFill="0" applyAlignment="0" applyProtection="0"/>
    <xf numFmtId="0" fontId="232"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8" fillId="94" borderId="28" applyNumberFormat="0" applyAlignment="0" applyProtection="0"/>
    <xf numFmtId="0" fontId="61" fillId="94" borderId="28" applyNumberFormat="0" applyAlignment="0" applyProtection="0"/>
    <xf numFmtId="0" fontId="188"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33" fillId="103" borderId="0" applyNumberFormat="0" applyBorder="0" applyAlignment="0" applyProtection="0"/>
    <xf numFmtId="0" fontId="130" fillId="103" borderId="0" applyNumberFormat="0" applyBorder="0" applyAlignment="0" applyProtection="0"/>
    <xf numFmtId="0" fontId="233"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34" fillId="0" borderId="30" applyNumberFormat="0" applyFill="0" applyAlignment="0" applyProtection="0"/>
    <xf numFmtId="0" fontId="67" fillId="0" borderId="30" applyNumberFormat="0" applyFill="0" applyAlignment="0" applyProtection="0"/>
    <xf numFmtId="0" fontId="234" fillId="0" borderId="30" applyNumberFormat="0" applyFill="0" applyAlignment="0" applyProtection="0"/>
    <xf numFmtId="0" fontId="68" fillId="0" borderId="31" applyNumberFormat="0" applyFill="0" applyAlignment="0" applyProtection="0"/>
    <xf numFmtId="0" fontId="235" fillId="0" borderId="31" applyNumberFormat="0" applyFill="0" applyAlignment="0" applyProtection="0"/>
    <xf numFmtId="0" fontId="68" fillId="0" borderId="31" applyNumberFormat="0" applyFill="0" applyAlignment="0" applyProtection="0"/>
    <xf numFmtId="0" fontId="235" fillId="0" borderId="31" applyNumberFormat="0" applyFill="0" applyAlignment="0" applyProtection="0"/>
    <xf numFmtId="0" fontId="69" fillId="0" borderId="32" applyNumberFormat="0" applyFill="0" applyAlignment="0" applyProtection="0"/>
    <xf numFmtId="0" fontId="236" fillId="0" borderId="32" applyNumberFormat="0" applyFill="0" applyAlignment="0" applyProtection="0"/>
    <xf numFmtId="0" fontId="69" fillId="0" borderId="32" applyNumberFormat="0" applyFill="0" applyAlignment="0" applyProtection="0"/>
    <xf numFmtId="0" fontId="236" fillId="0" borderId="32" applyNumberFormat="0" applyFill="0" applyAlignment="0" applyProtection="0"/>
    <xf numFmtId="0" fontId="69" fillId="0" borderId="0" applyNumberFormat="0" applyFill="0" applyBorder="0" applyAlignment="0" applyProtection="0"/>
    <xf numFmtId="0" fontId="236" fillId="0" borderId="0" applyNumberFormat="0" applyFill="0" applyBorder="0" applyAlignment="0" applyProtection="0"/>
    <xf numFmtId="0" fontId="69" fillId="0" borderId="0" applyNumberFormat="0" applyFill="0" applyBorder="0" applyAlignment="0" applyProtection="0"/>
    <xf numFmtId="0" fontId="236"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7" fillId="0" borderId="99" applyNumberFormat="0" applyFill="0" applyAlignment="0" applyProtection="0"/>
    <xf numFmtId="0" fontId="159" fillId="0" borderId="99" applyNumberFormat="0" applyFill="0" applyAlignment="0" applyProtection="0"/>
    <xf numFmtId="0" fontId="237"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8"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8" fillId="70" borderId="96" applyNumberFormat="0" applyAlignment="0" applyProtection="0"/>
    <xf numFmtId="0" fontId="121" fillId="70" borderId="96" applyNumberFormat="0" applyAlignment="0" applyProtection="0"/>
    <xf numFmtId="0" fontId="238" fillId="70" borderId="96" applyNumberFormat="0" applyAlignment="0" applyProtection="0"/>
    <xf numFmtId="0" fontId="40" fillId="84" borderId="0" applyNumberFormat="0" applyBorder="0" applyAlignment="0" applyProtection="0"/>
    <xf numFmtId="0" fontId="181" fillId="84" borderId="0" applyNumberFormat="0" applyBorder="0" applyAlignment="0" applyProtection="0"/>
    <xf numFmtId="0" fontId="40" fillId="84" borderId="0" applyNumberFormat="0" applyBorder="0" applyAlignment="0" applyProtection="0"/>
    <xf numFmtId="0" fontId="181" fillId="84"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6" borderId="0" applyNumberFormat="0" applyBorder="0" applyAlignment="0" applyProtection="0"/>
    <xf numFmtId="0" fontId="181" fillId="86"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87" borderId="0" applyNumberFormat="0" applyBorder="0" applyAlignment="0" applyProtection="0"/>
    <xf numFmtId="0" fontId="181" fillId="87"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4" borderId="0" applyNumberFormat="0" applyBorder="0" applyAlignment="0" applyProtection="0"/>
    <xf numFmtId="0" fontId="181" fillId="74"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75" borderId="0" applyNumberFormat="0" applyBorder="0" applyAlignment="0" applyProtection="0"/>
    <xf numFmtId="0" fontId="181" fillId="75"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40" fillId="90" borderId="0" applyNumberFormat="0" applyBorder="0" applyAlignment="0" applyProtection="0"/>
    <xf numFmtId="0" fontId="181" fillId="90" borderId="0" applyNumberFormat="0" applyBorder="0" applyAlignment="0" applyProtection="0"/>
    <xf numFmtId="0" fontId="89" fillId="0" borderId="0" applyNumberFormat="0" applyFill="0" applyBorder="0" applyAlignment="0" applyProtection="0"/>
    <xf numFmtId="0" fontId="239" fillId="0" borderId="0" applyNumberFormat="0" applyFill="0" applyBorder="0" applyAlignment="0" applyProtection="0"/>
    <xf numFmtId="0" fontId="89" fillId="0" borderId="0" applyNumberFormat="0" applyFill="0" applyBorder="0" applyAlignment="0" applyProtection="0"/>
    <xf numFmtId="0" fontId="239" fillId="0" borderId="0" applyNumberFormat="0" applyFill="0" applyBorder="0" applyAlignment="0" applyProtection="0"/>
    <xf numFmtId="244" fontId="34" fillId="0" borderId="0" applyFont="0" applyFill="0" applyBorder="0" applyAlignment="0" applyProtection="0"/>
    <xf numFmtId="0" fontId="240" fillId="43" borderId="94" applyNumberFormat="0" applyAlignment="0" applyProtection="0"/>
    <xf numFmtId="0" fontId="34" fillId="0" borderId="0"/>
    <xf numFmtId="245" fontId="34"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44" fillId="39" borderId="0" applyNumberFormat="0" applyBorder="0" applyAlignment="0" applyProtection="0"/>
    <xf numFmtId="0" fontId="24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44" fillId="101" borderId="0" applyNumberFormat="0" applyBorder="0" applyAlignment="0" applyProtection="0"/>
    <xf numFmtId="0" fontId="24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44" fillId="125" borderId="0" applyNumberFormat="0" applyBorder="0" applyAlignment="0" applyProtection="0"/>
    <xf numFmtId="0" fontId="24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4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44" fillId="70" borderId="0" applyNumberFormat="0" applyBorder="0" applyAlignment="0" applyProtection="0"/>
    <xf numFmtId="0" fontId="24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44" fillId="103" borderId="0" applyNumberFormat="0" applyBorder="0" applyAlignment="0" applyProtection="0"/>
    <xf numFmtId="0" fontId="24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44" fillId="70" borderId="0" applyNumberFormat="0" applyBorder="0" applyAlignment="0" applyProtection="0"/>
    <xf numFmtId="0" fontId="24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44" fillId="39" borderId="0" applyNumberFormat="0" applyBorder="0" applyAlignment="0" applyProtection="0"/>
    <xf numFmtId="0" fontId="24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4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4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4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47" fillId="80" borderId="0" applyNumberFormat="0" applyBorder="0" applyAlignment="0" applyProtection="0"/>
    <xf numFmtId="0" fontId="24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47" fillId="63" borderId="0" applyNumberFormat="0" applyBorder="0" applyAlignment="0" applyProtection="0"/>
    <xf numFmtId="0" fontId="24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47" fillId="81" borderId="0" applyNumberFormat="0" applyBorder="0" applyAlignment="0" applyProtection="0"/>
    <xf numFmtId="0" fontId="24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47" fillId="77" borderId="0" applyNumberFormat="0" applyBorder="0" applyAlignment="0" applyProtection="0"/>
    <xf numFmtId="0" fontId="24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47" fillId="82" borderId="0" applyNumberFormat="0" applyBorder="0" applyAlignment="0" applyProtection="0"/>
    <xf numFmtId="0" fontId="24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4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6" fontId="74" fillId="0" borderId="0" applyFont="0" applyFill="0" applyBorder="0" applyAlignment="0" applyProtection="0"/>
    <xf numFmtId="0" fontId="34" fillId="0" borderId="0"/>
    <xf numFmtId="166"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7" fontId="249" fillId="0" borderId="0" applyFont="0" applyFill="0" applyBorder="0" applyAlignment="0" applyProtection="0">
      <alignment horizontal="right"/>
    </xf>
    <xf numFmtId="247" fontId="249"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6"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0" fontId="34" fillId="0" borderId="0"/>
    <xf numFmtId="0" fontId="28" fillId="0" borderId="0"/>
    <xf numFmtId="0" fontId="28" fillId="0" borderId="0"/>
    <xf numFmtId="0" fontId="28" fillId="0" borderId="0"/>
    <xf numFmtId="14" fontId="25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5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5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8" fontId="28" fillId="0" borderId="0" applyFont="0" applyFill="0" applyBorder="0" applyAlignment="0" applyProtection="0"/>
    <xf numFmtId="0" fontId="34" fillId="0" borderId="0"/>
    <xf numFmtId="249" fontId="28" fillId="0" borderId="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1" fontId="253" fillId="0" borderId="0">
      <alignment horizontal="left" vertical="top" wrapText="1"/>
    </xf>
    <xf numFmtId="251" fontId="25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15" fillId="0" borderId="0" applyNumberFormat="0" applyFill="0" applyBorder="0" applyAlignment="0" applyProtection="0"/>
    <xf numFmtId="0" fontId="25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57" fillId="0" borderId="30" applyNumberFormat="0" applyFill="0" applyAlignment="0" applyProtection="0"/>
    <xf numFmtId="0" fontId="34" fillId="0" borderId="0"/>
    <xf numFmtId="0" fontId="75" fillId="0" borderId="0"/>
    <xf numFmtId="0" fontId="28" fillId="0" borderId="0"/>
    <xf numFmtId="0" fontId="25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58" fillId="0" borderId="31" applyNumberFormat="0" applyFill="0" applyAlignment="0" applyProtection="0"/>
    <xf numFmtId="0" fontId="34" fillId="0" borderId="0"/>
    <xf numFmtId="0" fontId="75" fillId="0" borderId="0"/>
    <xf numFmtId="0" fontId="259" fillId="0" borderId="32" applyNumberFormat="0" applyFill="0" applyAlignment="0" applyProtection="0"/>
    <xf numFmtId="0" fontId="5" fillId="0" borderId="3" applyNumberFormat="0" applyFill="0" applyAlignment="0" applyProtection="0"/>
    <xf numFmtId="0" fontId="25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60" fillId="0" borderId="18" applyNumberFormat="0" applyFill="0" applyBorder="0" applyAlignment="0">
      <protection locked="0"/>
    </xf>
    <xf numFmtId="0" fontId="28" fillId="0" borderId="0"/>
    <xf numFmtId="0" fontId="112" fillId="0" borderId="0" applyNumberFormat="0" applyFill="0" applyBorder="0">
      <protection locked="0"/>
    </xf>
    <xf numFmtId="0" fontId="2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1" fontId="250" fillId="0" borderId="57" applyFill="0" applyBorder="0">
      <protection locked="0"/>
    </xf>
    <xf numFmtId="0" fontId="154" fillId="0" borderId="103" applyNumberFormat="0" applyFill="0" applyBorder="0">
      <alignment horizontal="left"/>
      <protection locked="0"/>
    </xf>
    <xf numFmtId="251" fontId="25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6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54" fillId="0" borderId="0" applyBorder="0">
      <alignment horizontal="right"/>
      <protection locked="0"/>
    </xf>
    <xf numFmtId="0" fontId="254" fillId="0" borderId="0">
      <alignment horizontal="right"/>
    </xf>
    <xf numFmtId="0" fontId="75" fillId="0" borderId="0"/>
    <xf numFmtId="166" fontId="73" fillId="0" borderId="0" applyFont="0" applyFill="0" applyBorder="0" applyAlignment="0" applyProtection="0"/>
    <xf numFmtId="166" fontId="21" fillId="0" borderId="0" applyFont="0" applyFill="0" applyBorder="0" applyAlignment="0" applyProtection="0"/>
    <xf numFmtId="166" fontId="81" fillId="0" borderId="0" applyFont="0" applyFill="0" applyBorder="0" applyAlignment="0" applyProtection="0"/>
    <xf numFmtId="0" fontId="28" fillId="0" borderId="0"/>
    <xf numFmtId="166"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6"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6"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6"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6"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6"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6" fontId="264" fillId="0" borderId="0" applyFont="0" applyFill="0" applyBorder="0" applyAlignment="0" applyProtection="0"/>
    <xf numFmtId="0" fontId="34" fillId="0" borderId="0"/>
    <xf numFmtId="166" fontId="264" fillId="0" borderId="0" applyFont="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6" fontId="73" fillId="0" borderId="0" applyFont="0" applyFill="0" applyBorder="0" applyAlignment="0" applyProtection="0"/>
    <xf numFmtId="0" fontId="28" fillId="0" borderId="0"/>
    <xf numFmtId="0" fontId="75" fillId="0" borderId="0"/>
    <xf numFmtId="0" fontId="28" fillId="0" borderId="0"/>
    <xf numFmtId="166" fontId="1" fillId="0" borderId="0" applyFont="0" applyFill="0" applyBorder="0" applyAlignment="0" applyProtection="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65" fillId="0" borderId="14" applyFill="0" applyBorder="0" applyAlignment="0">
      <protection locked="0"/>
    </xf>
    <xf numFmtId="0" fontId="266" fillId="92" borderId="28" applyNumberFormat="0" applyAlignment="0" applyProtection="0"/>
    <xf numFmtId="0" fontId="26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6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2"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2"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68" fillId="62" borderId="0" applyNumberFormat="0" applyBorder="0" applyAlignment="0" applyProtection="0"/>
    <xf numFmtId="0" fontId="26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3" fontId="28" fillId="0" borderId="0"/>
    <xf numFmtId="253"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6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6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6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7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1" fontId="250" fillId="70" borderId="0">
      <protection locked="0"/>
    </xf>
    <xf numFmtId="251" fontId="25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71" fillId="62" borderId="0" applyNumberFormat="0" applyBorder="0" applyAlignment="0" applyProtection="0"/>
    <xf numFmtId="0" fontId="27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4" fontId="27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73" fillId="0" borderId="0" applyNumberFormat="0" applyFill="0" applyBorder="0">
      <alignment horizontal="left"/>
    </xf>
    <xf numFmtId="0" fontId="25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7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75" fillId="0" borderId="0"/>
    <xf numFmtId="0" fontId="75" fillId="0" borderId="0"/>
    <xf numFmtId="251" fontId="250" fillId="0" borderId="105" applyFill="0" applyBorder="0"/>
    <xf numFmtId="0" fontId="75" fillId="0" borderId="0"/>
    <xf numFmtId="3" fontId="25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76" fillId="0" borderId="0"/>
    <xf numFmtId="251" fontId="250" fillId="0" borderId="0">
      <alignment horizontal="right"/>
    </xf>
    <xf numFmtId="0" fontId="250" fillId="0" borderId="0" applyNumberFormat="0" applyFill="0" applyBorder="0">
      <alignment horizontal="left"/>
    </xf>
    <xf numFmtId="0" fontId="75" fillId="0" borderId="0"/>
    <xf numFmtId="0" fontId="124" fillId="0" borderId="0" applyNumberFormat="0" applyFill="0" applyBorder="0">
      <alignment horizontal="left"/>
    </xf>
    <xf numFmtId="0" fontId="27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6"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6" fontId="73" fillId="0" borderId="0" applyFont="0" applyFill="0" applyBorder="0" applyAlignment="0" applyProtection="0"/>
    <xf numFmtId="0" fontId="75" fillId="0" borderId="0"/>
    <xf numFmtId="166" fontId="1" fillId="0" borderId="0" applyFont="0" applyFill="0" applyBorder="0" applyAlignment="0" applyProtection="0"/>
    <xf numFmtId="0" fontId="34" fillId="0" borderId="0"/>
    <xf numFmtId="166" fontId="1" fillId="0" borderId="0" applyFont="0" applyFill="0" applyBorder="0" applyAlignment="0" applyProtection="0"/>
    <xf numFmtId="0" fontId="34" fillId="0" borderId="0"/>
    <xf numFmtId="0" fontId="75" fillId="0" borderId="0"/>
    <xf numFmtId="0" fontId="34" fillId="0" borderId="0"/>
    <xf numFmtId="166" fontId="1" fillId="0" borderId="0" applyFont="0" applyFill="0" applyBorder="0" applyAlignment="0" applyProtection="0"/>
    <xf numFmtId="166"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6"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6"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166" fontId="35" fillId="0" borderId="0" applyFont="0" applyFill="0" applyBorder="0" applyAlignment="0" applyProtection="0"/>
    <xf numFmtId="0" fontId="75" fillId="0" borderId="0"/>
    <xf numFmtId="166"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47" fillId="89" borderId="0" applyNumberFormat="0" applyBorder="0" applyAlignment="0" applyProtection="0"/>
    <xf numFmtId="0" fontId="24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47" fillId="106" borderId="0" applyNumberFormat="0" applyBorder="0" applyAlignment="0" applyProtection="0"/>
    <xf numFmtId="0" fontId="24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47" fillId="113" borderId="0" applyNumberFormat="0" applyBorder="0" applyAlignment="0" applyProtection="0"/>
    <xf numFmtId="0" fontId="24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47" fillId="81" borderId="0" applyNumberFormat="0" applyBorder="0" applyAlignment="0" applyProtection="0"/>
    <xf numFmtId="0" fontId="24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47" fillId="77" borderId="0" applyNumberFormat="0" applyBorder="0" applyAlignment="0" applyProtection="0"/>
    <xf numFmtId="0" fontId="24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47" fillId="79" borderId="0" applyNumberFormat="0" applyBorder="0" applyAlignment="0" applyProtection="0"/>
    <xf numFmtId="0" fontId="24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4" fontId="28" fillId="0" borderId="0" applyFont="0" applyFill="0" applyBorder="0" applyAlignment="0" applyProtection="0"/>
    <xf numFmtId="164" fontId="28" fillId="0" borderId="0" applyFont="0" applyFill="0" applyBorder="0" applyAlignment="0" applyProtection="0"/>
    <xf numFmtId="165"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7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10"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308" fillId="0" borderId="0"/>
    <xf numFmtId="0" fontId="121" fillId="70" borderId="64" applyNumberFormat="0" applyAlignment="0" applyProtection="0"/>
    <xf numFmtId="0" fontId="309"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310"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5" applyFont="0" applyBorder="0">
      <alignment horizontal="center" wrapText="1"/>
    </xf>
    <xf numFmtId="3" fontId="28" fillId="36" borderId="116" applyFont="0">
      <alignment horizontal="right" vertical="center"/>
      <protection locked="0"/>
    </xf>
    <xf numFmtId="0" fontId="28" fillId="0" borderId="0"/>
    <xf numFmtId="0" fontId="95" fillId="41" borderId="118" applyFont="0" applyBorder="0">
      <alignment horizontal="center" wrapText="1"/>
    </xf>
    <xf numFmtId="43" fontId="1" fillId="0" borderId="0" applyFont="0" applyFill="0" applyBorder="0" applyAlignment="0" applyProtection="0"/>
  </cellStyleXfs>
  <cellXfs count="1389">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2" fillId="0" borderId="0" xfId="0" applyFont="1"/>
    <xf numFmtId="0" fontId="173"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174" fontId="21" fillId="33" borderId="0" xfId="55771" applyNumberFormat="1" applyFont="1" applyFill="1" applyBorder="1" applyAlignment="1" applyProtection="1">
      <protection locked="0"/>
    </xf>
    <xf numFmtId="0" fontId="24" fillId="33" borderId="0" xfId="0" applyFont="1" applyFill="1"/>
    <xf numFmtId="174" fontId="0" fillId="33" borderId="0" xfId="0" applyNumberFormat="1" applyFill="1"/>
    <xf numFmtId="9" fontId="21" fillId="33" borderId="0" xfId="36803"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168" fontId="24" fillId="33" borderId="0" xfId="6213" applyFont="1" applyFill="1" applyBorder="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7"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7" fillId="33" borderId="0" xfId="0" applyFont="1" applyFill="1" applyAlignment="1">
      <alignment vertical="top"/>
    </xf>
    <xf numFmtId="176" fontId="169" fillId="33" borderId="0" xfId="0" applyNumberFormat="1" applyFont="1" applyFill="1" applyAlignment="1">
      <alignment horizontal="left" vertical="top" wrapText="1"/>
    </xf>
    <xf numFmtId="0" fontId="22" fillId="33" borderId="0" xfId="0" applyFont="1" applyFill="1" applyAlignment="1">
      <alignment horizontal="left" vertical="top" wrapText="1"/>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5" fillId="33" borderId="0" xfId="0" applyFont="1" applyFill="1"/>
    <xf numFmtId="0" fontId="29" fillId="0" borderId="0" xfId="0" applyFont="1"/>
    <xf numFmtId="174" fontId="0" fillId="33" borderId="0" xfId="55771"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9" fontId="21" fillId="33" borderId="0" xfId="36803" applyFont="1" applyFill="1" applyBorder="1" applyAlignment="1" applyProtection="1">
      <alignment horizontal="right"/>
    </xf>
    <xf numFmtId="174" fontId="169" fillId="33" borderId="0" xfId="55771"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3680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1" applyNumberFormat="1" applyFont="1" applyFill="1" applyBorder="1" applyAlignment="1">
      <alignment horizontal="right" vertical="top" wrapText="1"/>
    </xf>
    <xf numFmtId="0" fontId="215" fillId="0" borderId="0" xfId="0" applyFont="1"/>
    <xf numFmtId="0" fontId="215" fillId="0" borderId="0" xfId="0" applyFont="1" applyAlignment="1">
      <alignment horizontal="right"/>
    </xf>
    <xf numFmtId="0" fontId="74" fillId="0" borderId="0" xfId="0" applyFont="1"/>
    <xf numFmtId="0" fontId="216"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5" fontId="24" fillId="33" borderId="0" xfId="55771" applyNumberFormat="1" applyFont="1" applyFill="1" applyBorder="1"/>
    <xf numFmtId="0" fontId="221" fillId="33" borderId="0" xfId="0" applyFont="1" applyFill="1" applyAlignment="1">
      <alignment horizontal="left" vertical="center"/>
    </xf>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14" fontId="22" fillId="33" borderId="0" xfId="0" quotePrefix="1" applyNumberFormat="1" applyFont="1" applyFill="1" applyAlignment="1">
      <alignment horizontal="left"/>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8"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174" fontId="21" fillId="33" borderId="0" xfId="0" applyNumberFormat="1" applyFont="1" applyFill="1" applyAlignment="1">
      <alignment horizontal="left" vertical="center"/>
    </xf>
    <xf numFmtId="174" fontId="21" fillId="33" borderId="0" xfId="55771" applyNumberFormat="1" applyFont="1" applyFill="1" applyBorder="1" applyAlignment="1" applyProtection="1">
      <alignment horizontal="right"/>
      <protection locked="0"/>
    </xf>
    <xf numFmtId="174" fontId="24" fillId="33" borderId="0" xfId="55771" applyNumberFormat="1" applyFont="1" applyFill="1" applyAlignment="1">
      <alignment horizontal="right"/>
    </xf>
    <xf numFmtId="0" fontId="209"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1" applyNumberFormat="1" applyFont="1" applyFill="1" applyBorder="1" applyAlignment="1">
      <alignment horizontal="right" vertical="center"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3" fontId="20" fillId="33" borderId="0" xfId="0" applyNumberFormat="1" applyFont="1" applyFill="1" applyAlignment="1">
      <alignment horizontal="left" vertical="center"/>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179" fillId="0" borderId="0" xfId="8454" applyFont="1" applyAlignment="1">
      <alignment vertical="center"/>
    </xf>
    <xf numFmtId="0" fontId="74" fillId="0" borderId="0" xfId="8454" applyFont="1"/>
    <xf numFmtId="0" fontId="179" fillId="0" borderId="0" xfId="8454" applyFont="1"/>
    <xf numFmtId="0" fontId="283" fillId="33" borderId="0" xfId="0" applyFont="1" applyFill="1"/>
    <xf numFmtId="3" fontId="283" fillId="33" borderId="0" xfId="0" applyNumberFormat="1" applyFont="1" applyFill="1"/>
    <xf numFmtId="3" fontId="283" fillId="33" borderId="0" xfId="0" applyNumberFormat="1" applyFont="1" applyFill="1" applyAlignment="1">
      <alignment vertical="center"/>
    </xf>
    <xf numFmtId="0" fontId="285" fillId="33" borderId="0" xfId="0" applyFont="1" applyFill="1"/>
    <xf numFmtId="0" fontId="294" fillId="0" borderId="0" xfId="0" applyFont="1" applyAlignment="1">
      <alignment horizontal="right"/>
    </xf>
    <xf numFmtId="0" fontId="289" fillId="0" borderId="0" xfId="0" applyFont="1"/>
    <xf numFmtId="14" fontId="292" fillId="0" borderId="0" xfId="0" applyNumberFormat="1" applyFont="1" applyAlignment="1">
      <alignment horizontal="left"/>
    </xf>
    <xf numFmtId="0" fontId="293" fillId="0" borderId="0" xfId="0" applyFont="1" applyAlignment="1">
      <alignment horizontal="center"/>
    </xf>
    <xf numFmtId="0" fontId="291" fillId="0" borderId="0" xfId="0" applyFont="1" applyAlignment="1">
      <alignment horizontal="left"/>
    </xf>
    <xf numFmtId="0" fontId="290" fillId="0" borderId="0" xfId="0" applyFont="1" applyAlignment="1">
      <alignment horizontal="left"/>
    </xf>
    <xf numFmtId="0" fontId="169" fillId="127" borderId="0" xfId="0" applyFont="1" applyFill="1" applyAlignment="1">
      <alignment horizontal="left" vertical="center" wrapText="1" indent="1"/>
    </xf>
    <xf numFmtId="246" fontId="21" fillId="0" borderId="0" xfId="35974" applyNumberFormat="1" applyFont="1" applyBorder="1" applyAlignment="1">
      <alignment horizontal="right"/>
    </xf>
    <xf numFmtId="174" fontId="21" fillId="33" borderId="0" xfId="55771" applyNumberFormat="1" applyFont="1" applyFill="1" applyBorder="1" applyAlignment="1">
      <alignment horizontal="right" vertical="top"/>
    </xf>
    <xf numFmtId="0" fontId="72" fillId="0" borderId="0" xfId="35680" applyFont="1" applyAlignment="1">
      <alignment vertical="top"/>
    </xf>
    <xf numFmtId="0" fontId="297" fillId="0" borderId="0" xfId="35681" applyFont="1" applyAlignment="1">
      <alignment vertical="top"/>
    </xf>
    <xf numFmtId="0" fontId="297"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64" fillId="0" borderId="0" xfId="0" applyFont="1"/>
    <xf numFmtId="0" fontId="264" fillId="0" borderId="0" xfId="0" quotePrefix="1" applyFont="1"/>
    <xf numFmtId="0" fontId="21" fillId="33" borderId="90" xfId="0" applyFont="1" applyFill="1" applyBorder="1" applyAlignment="1">
      <alignment vertical="center"/>
    </xf>
    <xf numFmtId="0" fontId="22" fillId="33" borderId="90" xfId="0" applyFont="1" applyFill="1" applyBorder="1" applyAlignment="1">
      <alignment horizontal="right" vertical="center"/>
    </xf>
    <xf numFmtId="0" fontId="24" fillId="33" borderId="90" xfId="0" applyFont="1" applyFill="1" applyBorder="1" applyAlignment="1">
      <alignment horizontal="right" vertical="top" wrapText="1"/>
    </xf>
    <xf numFmtId="0" fontId="218" fillId="0" borderId="90" xfId="0" applyFont="1" applyBorder="1" applyAlignment="1">
      <alignment horizontal="left" vertical="top"/>
    </xf>
    <xf numFmtId="0" fontId="24" fillId="33" borderId="90" xfId="0" applyFont="1" applyFill="1" applyBorder="1" applyAlignment="1">
      <alignment horizontal="right"/>
    </xf>
    <xf numFmtId="174" fontId="169" fillId="33" borderId="0" xfId="55771" applyNumberFormat="1" applyFont="1" applyFill="1" applyAlignment="1">
      <alignment horizontal="right" vertical="top" wrapText="1"/>
    </xf>
    <xf numFmtId="174" fontId="169" fillId="33" borderId="90" xfId="0" applyNumberFormat="1" applyFont="1" applyFill="1" applyBorder="1" applyAlignment="1">
      <alignment horizontal="left" vertical="top" wrapText="1"/>
    </xf>
    <xf numFmtId="0" fontId="24" fillId="33" borderId="90" xfId="0" applyFont="1" applyFill="1" applyBorder="1" applyAlignment="1">
      <alignment horizontal="left" vertical="top"/>
    </xf>
    <xf numFmtId="174" fontId="21" fillId="33" borderId="90" xfId="0" applyNumberFormat="1" applyFont="1" applyFill="1" applyBorder="1" applyAlignment="1">
      <alignment horizontal="left" vertical="top"/>
    </xf>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12" fillId="33" borderId="0" xfId="0" applyFont="1" applyFill="1"/>
    <xf numFmtId="1" fontId="21" fillId="33" borderId="0" xfId="35947" applyNumberFormat="1" applyFont="1" applyFill="1" applyAlignment="1" applyProtection="1">
      <alignment horizontal="right"/>
      <protection locked="0"/>
    </xf>
    <xf numFmtId="0" fontId="178" fillId="33" borderId="90" xfId="0" applyFont="1" applyFill="1" applyBorder="1" applyProtection="1">
      <protection locked="0"/>
    </xf>
    <xf numFmtId="246" fontId="21" fillId="0" borderId="90" xfId="35974" applyNumberFormat="1" applyFont="1" applyBorder="1" applyAlignment="1">
      <alignment horizontal="right"/>
    </xf>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242" fontId="28" fillId="33" borderId="0" xfId="47950" applyNumberFormat="1" applyFont="1" applyFill="1" applyAlignment="1">
      <alignment vertical="center"/>
    </xf>
    <xf numFmtId="242" fontId="21" fillId="33" borderId="0" xfId="47950" applyNumberFormat="1" applyFont="1" applyFill="1"/>
    <xf numFmtId="242" fontId="28" fillId="33" borderId="0" xfId="47950" applyNumberFormat="1" applyFont="1" applyFill="1"/>
    <xf numFmtId="242" fontId="21" fillId="33" borderId="0" xfId="47950" applyNumberFormat="1" applyFont="1" applyFill="1" applyAlignment="1">
      <alignment vertical="center"/>
    </xf>
    <xf numFmtId="242" fontId="21" fillId="33" borderId="0" xfId="47950" applyNumberFormat="1" applyFont="1" applyFill="1" applyBorder="1" applyAlignment="1">
      <alignment vertical="center"/>
    </xf>
    <xf numFmtId="242" fontId="21" fillId="33" borderId="0" xfId="47950" applyNumberFormat="1" applyFont="1" applyFill="1" applyBorder="1" applyAlignment="1"/>
    <xf numFmtId="0" fontId="203" fillId="33" borderId="0" xfId="0" applyFont="1" applyFill="1"/>
    <xf numFmtId="0" fontId="25" fillId="33" borderId="0" xfId="0" applyFont="1" applyFill="1" applyAlignment="1">
      <alignment horizontal="left" wrapText="1"/>
    </xf>
    <xf numFmtId="0" fontId="22" fillId="33" borderId="0" xfId="0" applyFont="1" applyFill="1" applyAlignment="1" applyProtection="1">
      <alignment horizontal="right" vertical="center"/>
      <protection locked="0"/>
    </xf>
    <xf numFmtId="0" fontId="21" fillId="33" borderId="0" xfId="0" applyFont="1" applyFill="1" applyAlignment="1" applyProtection="1">
      <alignment horizontal="right"/>
      <protection locked="0"/>
    </xf>
    <xf numFmtId="174" fontId="21" fillId="33" borderId="0" xfId="0" applyNumberFormat="1" applyFont="1" applyFill="1" applyAlignment="1">
      <alignment horizontal="right"/>
    </xf>
    <xf numFmtId="0" fontId="21" fillId="33" borderId="0" xfId="0" applyFont="1" applyFill="1" applyAlignment="1" applyProtection="1">
      <alignment horizontal="left"/>
      <protection locked="0"/>
    </xf>
    <xf numFmtId="242" fontId="21" fillId="33" borderId="0" xfId="47950" applyNumberFormat="1" applyFont="1" applyFill="1" applyBorder="1" applyAlignment="1">
      <alignment horizontal="right"/>
    </xf>
    <xf numFmtId="1" fontId="21" fillId="33" borderId="0" xfId="0" applyNumberFormat="1" applyFont="1" applyFill="1"/>
    <xf numFmtId="175" fontId="21" fillId="33" borderId="0" xfId="47950" applyNumberFormat="1" applyFont="1" applyFill="1" applyBorder="1" applyAlignment="1" applyProtection="1">
      <alignment horizontal="right"/>
    </xf>
    <xf numFmtId="170" fontId="21" fillId="33" borderId="0" xfId="0" applyNumberFormat="1" applyFont="1" applyFill="1" applyAlignment="1" applyProtection="1">
      <alignment horizontal="right"/>
      <protection locked="0"/>
    </xf>
    <xf numFmtId="242" fontId="74" fillId="0" borderId="0" xfId="0" applyNumberFormat="1" applyFont="1"/>
    <xf numFmtId="242" fontId="24" fillId="0" borderId="0" xfId="0" applyNumberFormat="1" applyFont="1"/>
    <xf numFmtId="242" fontId="169" fillId="0" borderId="0" xfId="0" applyNumberFormat="1" applyFont="1" applyAlignment="1">
      <alignment horizontal="center"/>
    </xf>
    <xf numFmtId="242" fontId="21" fillId="0" borderId="0" xfId="0" applyNumberFormat="1" applyFont="1" applyAlignment="1">
      <alignment horizontal="center" vertical="center" wrapText="1"/>
    </xf>
    <xf numFmtId="0" fontId="169" fillId="0" borderId="0" xfId="0" applyFont="1" applyAlignment="1">
      <alignment horizontal="justify" vertical="center" wrapText="1"/>
    </xf>
    <xf numFmtId="242" fontId="169" fillId="0" borderId="0" xfId="0" applyNumberFormat="1" applyFont="1" applyAlignment="1">
      <alignment horizontal="center" vertical="center" wrapText="1"/>
    </xf>
    <xf numFmtId="0" fontId="176"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2" fontId="169" fillId="0" borderId="0" xfId="0" applyNumberFormat="1" applyFont="1" applyAlignment="1">
      <alignment vertical="center" wrapText="1"/>
    </xf>
    <xf numFmtId="0" fontId="300" fillId="0" borderId="0" xfId="0" applyFont="1" applyAlignment="1">
      <alignment horizontal="center" vertical="center" wrapText="1"/>
    </xf>
    <xf numFmtId="242" fontId="300" fillId="0" borderId="0" xfId="0" applyNumberFormat="1" applyFont="1" applyAlignment="1">
      <alignment horizontal="center"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18" fillId="33" borderId="0" xfId="0" applyFont="1" applyFill="1" applyAlignment="1">
      <alignment horizontal="lef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178" fillId="33" borderId="90" xfId="0" applyFont="1" applyFill="1" applyBorder="1"/>
    <xf numFmtId="0" fontId="301" fillId="0" borderId="0" xfId="0" applyFont="1" applyAlignment="1">
      <alignment vertical="center"/>
    </xf>
    <xf numFmtId="0" fontId="301" fillId="0" borderId="0" xfId="0" applyFont="1"/>
    <xf numFmtId="0" fontId="24" fillId="0" borderId="0" xfId="0" applyFont="1" applyAlignment="1">
      <alignment horizontal="right" vertical="center"/>
    </xf>
    <xf numFmtId="242" fontId="169" fillId="0" borderId="0" xfId="55771" applyNumberFormat="1" applyFont="1" applyBorder="1" applyAlignment="1">
      <alignment vertical="center" wrapText="1"/>
    </xf>
    <xf numFmtId="242" fontId="169" fillId="0" borderId="0" xfId="55771" applyNumberFormat="1" applyFont="1" applyBorder="1" applyAlignment="1">
      <alignment vertical="center"/>
    </xf>
    <xf numFmtId="0" fontId="26" fillId="0" borderId="0" xfId="0" applyFont="1" applyAlignment="1">
      <alignment horizontal="center" vertical="center" wrapText="1"/>
    </xf>
    <xf numFmtId="0" fontId="176" fillId="0" borderId="0" xfId="0" applyFont="1" applyAlignment="1">
      <alignment vertical="center" wrapText="1"/>
    </xf>
    <xf numFmtId="0" fontId="176"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2" fontId="24" fillId="0" borderId="0" xfId="53195" applyNumberFormat="1" applyFont="1" applyBorder="1" applyAlignment="1">
      <alignment horizontal="right" wrapText="1"/>
    </xf>
    <xf numFmtId="242" fontId="299" fillId="0" borderId="0" xfId="53195" applyNumberFormat="1" applyFont="1" applyBorder="1" applyAlignment="1">
      <alignment horizontal="right" wrapText="1"/>
    </xf>
    <xf numFmtId="0" fontId="176" fillId="0" borderId="0" xfId="0" applyFont="1" applyAlignment="1">
      <alignment horizontal="center" vertical="center" wrapText="1"/>
    </xf>
    <xf numFmtId="242" fontId="24" fillId="0" borderId="0" xfId="53195" applyNumberFormat="1" applyFont="1" applyBorder="1" applyAlignment="1">
      <alignment horizontal="right" vertical="center" wrapText="1"/>
    </xf>
    <xf numFmtId="0" fontId="218" fillId="0" borderId="0" xfId="0" applyFont="1" applyAlignment="1">
      <alignment horizontal="left" vertical="center"/>
    </xf>
    <xf numFmtId="170" fontId="21" fillId="33" borderId="0" xfId="35974" applyNumberFormat="1" applyFont="1" applyFill="1" applyAlignment="1">
      <alignment horizontal="right"/>
    </xf>
    <xf numFmtId="0" fontId="217" fillId="33" borderId="0" xfId="0" applyFont="1" applyFill="1" applyAlignment="1">
      <alignment horizontal="center"/>
    </xf>
    <xf numFmtId="0" fontId="217" fillId="0" borderId="0" xfId="0" applyFont="1" applyAlignment="1">
      <alignment horizontal="center"/>
    </xf>
    <xf numFmtId="0" fontId="21" fillId="33" borderId="90" xfId="0" applyFont="1" applyFill="1" applyBorder="1" applyAlignment="1">
      <alignment horizontal="right" wrapText="1"/>
    </xf>
    <xf numFmtId="0" fontId="169" fillId="0" borderId="0" xfId="0" applyFont="1" applyAlignment="1">
      <alignment horizontal="left" vertical="center" wrapText="1"/>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90" xfId="0" applyFont="1" applyBorder="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6" fillId="33" borderId="0" xfId="0" applyNumberFormat="1" applyFont="1" applyFill="1" applyAlignment="1">
      <alignment horizontal="left" wrapText="1"/>
    </xf>
    <xf numFmtId="169" fontId="178"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174" fontId="24" fillId="33" borderId="90" xfId="0" applyNumberFormat="1" applyFont="1" applyFill="1" applyBorder="1" applyAlignment="1">
      <alignment horizontal="right" vertical="top" wrapText="1"/>
    </xf>
    <xf numFmtId="0" fontId="222"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1" applyNumberFormat="1" applyFont="1" applyFill="1" applyBorder="1" applyAlignment="1">
      <alignment vertical="center" wrapText="1"/>
    </xf>
    <xf numFmtId="0" fontId="24" fillId="124" borderId="0" xfId="0" applyFont="1" applyFill="1" applyAlignment="1">
      <alignment vertical="center" wrapText="1"/>
    </xf>
    <xf numFmtId="49" fontId="21" fillId="124" borderId="90" xfId="0" applyNumberFormat="1" applyFont="1" applyFill="1" applyBorder="1" applyAlignment="1">
      <alignment vertical="center" wrapText="1"/>
    </xf>
    <xf numFmtId="174" fontId="21" fillId="124" borderId="90" xfId="55771" applyNumberFormat="1" applyFont="1" applyFill="1" applyBorder="1" applyAlignment="1">
      <alignment vertical="center" wrapText="1"/>
    </xf>
    <xf numFmtId="0" fontId="171" fillId="0" borderId="109" xfId="0" applyFont="1" applyBorder="1"/>
    <xf numFmtId="0" fontId="170" fillId="0" borderId="109" xfId="0" applyFont="1" applyBorder="1"/>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300"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8" fillId="33" borderId="0" xfId="0" applyFont="1" applyFill="1" applyAlignment="1" applyProtection="1">
      <alignment horizontal="left" indent="2"/>
      <protection locked="0"/>
    </xf>
    <xf numFmtId="170" fontId="178" fillId="33" borderId="0" xfId="35975" applyNumberFormat="1" applyFont="1" applyFill="1" applyAlignment="1" applyProtection="1">
      <alignment horizontal="right"/>
      <protection locked="0"/>
    </xf>
    <xf numFmtId="166" fontId="24" fillId="0" borderId="0" xfId="0" applyNumberFormat="1" applyFont="1"/>
    <xf numFmtId="242"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1" applyNumberFormat="1" applyFont="1" applyFill="1" applyAlignment="1">
      <alignment vertical="center" wrapText="1"/>
    </xf>
    <xf numFmtId="172" fontId="24" fillId="124" borderId="0" xfId="0" applyNumberFormat="1" applyFont="1" applyFill="1"/>
    <xf numFmtId="4" fontId="222" fillId="0" borderId="0" xfId="0" applyNumberFormat="1" applyFont="1" applyAlignment="1">
      <alignment wrapText="1"/>
    </xf>
    <xf numFmtId="0" fontId="30" fillId="0" borderId="90" xfId="0" applyFont="1" applyBorder="1"/>
    <xf numFmtId="0" fontId="101" fillId="0" borderId="90" xfId="0" applyFont="1" applyBorder="1"/>
    <xf numFmtId="0" fontId="306" fillId="0" borderId="0" xfId="0" applyFont="1" applyAlignment="1">
      <alignment horizontal="left"/>
    </xf>
    <xf numFmtId="0" fontId="30" fillId="0" borderId="90" xfId="0" applyFont="1" applyBorder="1" applyAlignment="1">
      <alignment horizontal="center"/>
    </xf>
    <xf numFmtId="0" fontId="307" fillId="0" borderId="90" xfId="0" applyFont="1" applyBorder="1" applyAlignment="1">
      <alignment horizontal="left"/>
    </xf>
    <xf numFmtId="0" fontId="26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80" fillId="0" borderId="0" xfId="0" applyFont="1"/>
    <xf numFmtId="0" fontId="281" fillId="0" borderId="0" xfId="8454" applyFont="1"/>
    <xf numFmtId="0" fontId="280" fillId="0" borderId="0" xfId="0" applyFont="1" applyAlignment="1">
      <alignment horizontal="right" wrapText="1"/>
    </xf>
    <xf numFmtId="0" fontId="282" fillId="0" borderId="0" xfId="0" applyFont="1"/>
    <xf numFmtId="0" fontId="295" fillId="0" borderId="0" xfId="0" applyFont="1" applyAlignment="1">
      <alignment wrapText="1"/>
    </xf>
    <xf numFmtId="0" fontId="295" fillId="0" borderId="0" xfId="0" applyFont="1"/>
    <xf numFmtId="0" fontId="295" fillId="0" borderId="0" xfId="0" applyFont="1" applyAlignment="1">
      <alignment horizontal="left" vertical="center" wrapText="1"/>
    </xf>
    <xf numFmtId="256"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14" fillId="0" borderId="0" xfId="0" applyFont="1"/>
    <xf numFmtId="0" fontId="174" fillId="0" borderId="109" xfId="0" applyFont="1" applyBorder="1"/>
    <xf numFmtId="0" fontId="0" fillId="0" borderId="0" xfId="0" applyAlignment="1">
      <alignment vertical="top"/>
    </xf>
    <xf numFmtId="0" fontId="16" fillId="0" borderId="0" xfId="0" applyFont="1" applyAlignment="1">
      <alignment horizontal="center" vertical="top" wrapText="1"/>
    </xf>
    <xf numFmtId="0" fontId="24" fillId="33" borderId="90" xfId="0" applyFont="1" applyFill="1" applyBorder="1" applyAlignment="1">
      <alignment horizontal="left"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0" fontId="21" fillId="0" borderId="0" xfId="0" applyFont="1" applyAlignment="1">
      <alignment vertical="top" wrapText="1"/>
    </xf>
    <xf numFmtId="242"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7" fontId="22" fillId="0" borderId="91" xfId="0" applyNumberFormat="1" applyFont="1" applyBorder="1" applyAlignment="1">
      <alignment vertical="top"/>
    </xf>
    <xf numFmtId="257" fontId="24" fillId="117" borderId="0" xfId="0" applyNumberFormat="1" applyFont="1" applyFill="1" applyAlignment="1">
      <alignment vertical="top" wrapText="1"/>
    </xf>
    <xf numFmtId="257" fontId="24" fillId="0" borderId="0" xfId="0" applyNumberFormat="1" applyFont="1" applyAlignment="1">
      <alignment horizontal="right" vertical="top" wrapText="1"/>
    </xf>
    <xf numFmtId="257" fontId="24" fillId="33" borderId="0" xfId="0" applyNumberFormat="1" applyFont="1" applyFill="1"/>
    <xf numFmtId="258" fontId="24" fillId="33" borderId="0" xfId="0" applyNumberFormat="1" applyFont="1" applyFill="1"/>
    <xf numFmtId="258" fontId="24" fillId="33" borderId="0" xfId="55771" applyNumberFormat="1" applyFont="1" applyFill="1" applyBorder="1"/>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8" fillId="33" borderId="0" xfId="0" applyFont="1" applyFill="1" applyAlignment="1">
      <alignment horizontal="left"/>
    </xf>
    <xf numFmtId="242"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18" fillId="0" borderId="90" xfId="0" applyFont="1" applyBorder="1"/>
    <xf numFmtId="0" fontId="24" fillId="0" borderId="0" xfId="0" applyFont="1" applyAlignment="1">
      <alignment horizontal="right" vertical="center" wrapText="1"/>
    </xf>
    <xf numFmtId="49" fontId="178" fillId="124" borderId="0" xfId="0" applyNumberFormat="1" applyFont="1" applyFill="1"/>
    <xf numFmtId="0" fontId="24" fillId="0" borderId="0" xfId="0" applyFont="1" applyAlignment="1">
      <alignment wrapText="1"/>
    </xf>
    <xf numFmtId="241" fontId="24" fillId="33" borderId="90" xfId="0" applyNumberFormat="1" applyFont="1" applyFill="1" applyBorder="1" applyAlignment="1">
      <alignment horizontal="right" vertical="top" wrapText="1"/>
    </xf>
    <xf numFmtId="259" fontId="21" fillId="0" borderId="0" xfId="35974" applyNumberFormat="1" applyFont="1" applyBorder="1" applyAlignment="1">
      <alignment horizontal="right"/>
    </xf>
    <xf numFmtId="259"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0" fontId="169" fillId="127" borderId="0" xfId="0" applyFont="1" applyFill="1" applyAlignment="1">
      <alignment horizontal="left" vertical="center" wrapText="1" indent="2"/>
    </xf>
    <xf numFmtId="0" fontId="21" fillId="0" borderId="0" xfId="0" applyFont="1" applyAlignment="1">
      <alignment horizontal="left" vertical="center" wrapText="1" indent="2"/>
    </xf>
    <xf numFmtId="246" fontId="21" fillId="0" borderId="0" xfId="35974" applyNumberFormat="1" applyFont="1" applyAlignment="1">
      <alignment horizontal="right"/>
    </xf>
    <xf numFmtId="0" fontId="176" fillId="0" borderId="21" xfId="0" applyFont="1" applyBorder="1"/>
    <xf numFmtId="0" fontId="22" fillId="33" borderId="21" xfId="0" applyFont="1" applyFill="1" applyBorder="1"/>
    <xf numFmtId="0" fontId="179" fillId="0" borderId="112" xfId="8454" applyFont="1" applyBorder="1"/>
    <xf numFmtId="0" fontId="179" fillId="0" borderId="111" xfId="8454" applyFont="1" applyBorder="1" applyAlignment="1">
      <alignment horizontal="left"/>
    </xf>
    <xf numFmtId="0" fontId="179" fillId="0" borderId="111" xfId="8454" applyFont="1" applyBorder="1"/>
    <xf numFmtId="0" fontId="179" fillId="0" borderId="112" xfId="8454" applyFont="1" applyBorder="1" applyAlignment="1">
      <alignment wrapText="1"/>
    </xf>
    <xf numFmtId="0" fontId="242" fillId="0" borderId="111" xfId="8454" applyFont="1" applyBorder="1"/>
    <xf numFmtId="0" fontId="179" fillId="0" borderId="113" xfId="8454" applyFont="1" applyBorder="1" applyAlignment="1">
      <alignment horizontal="left"/>
    </xf>
    <xf numFmtId="0" fontId="179" fillId="0" borderId="113" xfId="8454" applyFont="1" applyBorder="1"/>
    <xf numFmtId="3" fontId="179" fillId="0" borderId="111" xfId="8454" applyNumberFormat="1" applyFont="1" applyBorder="1" applyAlignment="1">
      <alignment horizontal="left"/>
    </xf>
    <xf numFmtId="0" fontId="179" fillId="33" borderId="111" xfId="8454" applyFont="1" applyFill="1" applyBorder="1" applyAlignment="1">
      <alignment horizontal="left"/>
    </xf>
    <xf numFmtId="0" fontId="179" fillId="0" borderId="111" xfId="8454" applyFont="1" applyBorder="1" applyAlignment="1">
      <alignment wrapText="1"/>
    </xf>
    <xf numFmtId="0" fontId="179" fillId="33" borderId="111" xfId="8454" applyFont="1" applyFill="1" applyBorder="1" applyAlignment="1">
      <alignment wrapText="1"/>
    </xf>
    <xf numFmtId="240" fontId="179" fillId="0" borderId="111" xfId="8454" applyNumberFormat="1" applyFont="1" applyBorder="1" applyAlignment="1">
      <alignment horizontal="left"/>
    </xf>
    <xf numFmtId="240" fontId="179" fillId="33" borderId="111" xfId="8454" applyNumberFormat="1" applyFont="1" applyFill="1" applyBorder="1" applyAlignment="1">
      <alignment horizontal="left"/>
    </xf>
    <xf numFmtId="15" fontId="179" fillId="0" borderId="111" xfId="8454" applyNumberFormat="1" applyFont="1" applyBorder="1"/>
    <xf numFmtId="14" fontId="179" fillId="0" borderId="111" xfId="8454" applyNumberFormat="1" applyFont="1" applyBorder="1" applyAlignment="1">
      <alignment horizontal="left" wrapText="1"/>
    </xf>
    <xf numFmtId="17" fontId="179" fillId="33" borderId="111" xfId="8454" quotePrefix="1" applyNumberFormat="1" applyFont="1" applyFill="1" applyBorder="1" applyAlignment="1">
      <alignment horizontal="left" wrapText="1"/>
    </xf>
    <xf numFmtId="0" fontId="179" fillId="0" borderId="111" xfId="8454" applyFont="1" applyBorder="1" applyAlignment="1">
      <alignment horizontal="left" wrapText="1"/>
    </xf>
    <xf numFmtId="0" fontId="179" fillId="33" borderId="111" xfId="8454" applyFont="1" applyFill="1" applyBorder="1" applyAlignment="1">
      <alignment horizontal="left" wrapText="1"/>
    </xf>
    <xf numFmtId="17" fontId="179" fillId="33" borderId="111" xfId="8454" applyNumberFormat="1" applyFont="1" applyFill="1" applyBorder="1" applyAlignment="1">
      <alignment horizontal="left" wrapText="1"/>
    </xf>
    <xf numFmtId="0" fontId="242" fillId="0" borderId="112" xfId="8454" applyFont="1" applyBorder="1"/>
    <xf numFmtId="0" fontId="21" fillId="124" borderId="0" xfId="0" applyFont="1" applyFill="1" applyAlignment="1">
      <alignment horizontal="left" vertical="top" wrapText="1"/>
    </xf>
    <xf numFmtId="0" fontId="0" fillId="124" borderId="0" xfId="0" applyFill="1" applyAlignment="1">
      <alignment horizontal="left" vertical="top" wrapText="1"/>
    </xf>
    <xf numFmtId="0" fontId="26" fillId="0" borderId="0" xfId="0" applyFont="1" applyAlignment="1">
      <alignment horizontal="left" vertical="top" wrapText="1"/>
    </xf>
    <xf numFmtId="0" fontId="169" fillId="0" borderId="0" xfId="0" applyFont="1" applyAlignment="1">
      <alignment horizontal="right" wrapText="1"/>
    </xf>
    <xf numFmtId="0" fontId="74" fillId="0" borderId="0" xfId="8454" applyFont="1" applyAlignment="1">
      <alignment horizontal="right"/>
    </xf>
    <xf numFmtId="0" fontId="179" fillId="0" borderId="0" xfId="8454" applyFont="1" applyAlignment="1">
      <alignment horizontal="right" vertical="center"/>
    </xf>
    <xf numFmtId="0" fontId="179" fillId="0" borderId="0" xfId="8454" applyFont="1" applyAlignment="1">
      <alignment horizontal="right"/>
    </xf>
    <xf numFmtId="0" fontId="179" fillId="0" borderId="112" xfId="8454" applyFont="1" applyBorder="1" applyAlignment="1">
      <alignment horizontal="lef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8"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1" fillId="0" borderId="90" xfId="0" applyFont="1" applyBorder="1" applyAlignment="1">
      <alignment horizontal="center" vertical="top"/>
    </xf>
    <xf numFmtId="0" fontId="169" fillId="124" borderId="0" xfId="0" applyFont="1" applyFill="1" applyAlignment="1">
      <alignment horizontal="left" wrapText="1"/>
    </xf>
    <xf numFmtId="0" fontId="218" fillId="33" borderId="90" xfId="0" applyFont="1" applyFill="1" applyBorder="1" applyAlignment="1">
      <alignment horizontal="left" wrapText="1"/>
    </xf>
    <xf numFmtId="0" fontId="21" fillId="0" borderId="0" xfId="35681" applyFont="1" applyBorder="1" applyAlignment="1">
      <alignment horizontal="left"/>
    </xf>
    <xf numFmtId="0" fontId="177" fillId="33" borderId="0" xfId="0" applyFont="1" applyFill="1" applyAlignment="1">
      <alignment horizontal="left" vertical="top" wrapText="1"/>
    </xf>
    <xf numFmtId="0" fontId="24" fillId="33" borderId="0" xfId="0" applyFont="1" applyFill="1" applyAlignment="1">
      <alignment horizontal="center" vertical="top" wrapText="1"/>
    </xf>
    <xf numFmtId="0" fontId="21" fillId="33" borderId="90" xfId="0" applyFont="1" applyFill="1" applyBorder="1" applyAlignment="1">
      <alignment horizontal="right"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6" fontId="21" fillId="117" borderId="0" xfId="35974" applyNumberFormat="1" applyFont="1" applyFill="1" applyBorder="1" applyAlignment="1">
      <alignment horizontal="right"/>
    </xf>
    <xf numFmtId="0" fontId="22" fillId="33" borderId="90" xfId="0" applyFont="1" applyFill="1" applyBorder="1" applyAlignment="1">
      <alignment horizontal="center" vertical="center"/>
    </xf>
    <xf numFmtId="0" fontId="178" fillId="33" borderId="0" xfId="0" applyFont="1" applyFill="1" applyAlignment="1">
      <alignment horizontal="left" wrapText="1"/>
    </xf>
    <xf numFmtId="0" fontId="307"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15"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8" fontId="21" fillId="0" borderId="0" xfId="35974" applyNumberFormat="1" applyFont="1" applyBorder="1" applyAlignment="1">
      <alignment horizontal="right"/>
    </xf>
    <xf numFmtId="174" fontId="21" fillId="0" borderId="0" xfId="55771" applyNumberFormat="1" applyFont="1" applyFill="1" applyBorder="1" applyAlignment="1" applyProtection="1">
      <alignment horizontal="right"/>
    </xf>
    <xf numFmtId="174" fontId="21" fillId="0" borderId="0" xfId="55771" applyNumberFormat="1" applyFont="1" applyAlignment="1">
      <alignment horizontal="right"/>
    </xf>
    <xf numFmtId="0" fontId="21" fillId="0" borderId="90" xfId="0" applyFont="1" applyBorder="1" applyProtection="1">
      <protection locked="0"/>
    </xf>
    <xf numFmtId="174" fontId="21" fillId="0" borderId="90" xfId="55771" applyNumberFormat="1" applyFont="1" applyFill="1" applyBorder="1" applyAlignment="1" applyProtection="1">
      <alignment horizontal="right"/>
    </xf>
    <xf numFmtId="174" fontId="21" fillId="0" borderId="90" xfId="55771" applyNumberFormat="1" applyFont="1" applyBorder="1" applyAlignment="1">
      <alignment horizontal="right"/>
    </xf>
    <xf numFmtId="3" fontId="178" fillId="33" borderId="0" xfId="0" applyNumberFormat="1" applyFont="1" applyFill="1"/>
    <xf numFmtId="3" fontId="21" fillId="33" borderId="90" xfId="0" applyNumberFormat="1" applyFont="1" applyFill="1" applyBorder="1" applyAlignment="1">
      <alignment vertical="center"/>
    </xf>
    <xf numFmtId="3" fontId="21" fillId="33" borderId="0" xfId="0" applyNumberFormat="1" applyFont="1" applyFill="1" applyAlignment="1">
      <alignment horizontal="right" vertical="center"/>
    </xf>
    <xf numFmtId="3" fontId="21" fillId="33" borderId="0" xfId="0" applyNumberFormat="1" applyFont="1" applyFill="1" applyAlignment="1" applyProtection="1">
      <alignment horizontal="right"/>
      <protection locked="0"/>
    </xf>
    <xf numFmtId="0" fontId="21" fillId="33" borderId="90" xfId="0" applyFont="1" applyFill="1" applyBorder="1" applyProtection="1">
      <protection locked="0"/>
    </xf>
    <xf numFmtId="3" fontId="21" fillId="33" borderId="90" xfId="0" applyNumberFormat="1" applyFont="1" applyFill="1" applyBorder="1" applyAlignment="1">
      <alignment horizontal="right" vertical="center"/>
    </xf>
    <xf numFmtId="3" fontId="21" fillId="33" borderId="90" xfId="0" applyNumberFormat="1" applyFont="1" applyFill="1" applyBorder="1" applyAlignment="1" applyProtection="1">
      <alignment horizontal="right"/>
      <protection locked="0"/>
    </xf>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8"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8" fontId="21" fillId="33" borderId="0" xfId="35974" applyNumberFormat="1" applyFont="1" applyFill="1" applyBorder="1" applyAlignment="1">
      <alignment horizontal="right"/>
    </xf>
    <xf numFmtId="0" fontId="21" fillId="33" borderId="90" xfId="0" applyFont="1" applyFill="1" applyBorder="1" applyAlignment="1" applyProtection="1">
      <alignment wrapText="1"/>
      <protection locked="0"/>
    </xf>
    <xf numFmtId="258" fontId="21" fillId="33" borderId="90" xfId="35974" applyNumberFormat="1" applyFont="1" applyFill="1" applyBorder="1" applyAlignment="1">
      <alignment horizontal="right"/>
    </xf>
    <xf numFmtId="258" fontId="21" fillId="33" borderId="0" xfId="35975" applyNumberFormat="1" applyFont="1" applyFill="1" applyBorder="1" applyAlignment="1" applyProtection="1">
      <alignment horizontal="right"/>
      <protection locked="0"/>
    </xf>
    <xf numFmtId="242" fontId="21" fillId="33" borderId="0" xfId="47950" applyNumberFormat="1" applyFont="1" applyFill="1" applyBorder="1"/>
    <xf numFmtId="49" fontId="22" fillId="33" borderId="0" xfId="0" applyNumberFormat="1" applyFont="1" applyFill="1" applyAlignment="1" applyProtection="1">
      <alignment horizontal="center"/>
      <protection locked="0"/>
    </xf>
    <xf numFmtId="49" fontId="178"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239" fontId="21" fillId="33" borderId="0" xfId="0" applyNumberFormat="1" applyFont="1" applyFill="1" applyAlignment="1" applyProtection="1">
      <alignment horizontal="right"/>
      <protection locked="0"/>
    </xf>
    <xf numFmtId="239" fontId="21" fillId="33" borderId="0" xfId="0" applyNumberFormat="1" applyFont="1" applyFill="1" applyProtection="1">
      <protection locked="0"/>
    </xf>
    <xf numFmtId="174" fontId="21" fillId="33" borderId="0" xfId="0" applyNumberFormat="1" applyFont="1" applyFill="1" applyAlignment="1" applyProtection="1">
      <alignment horizontal="right"/>
      <protection locked="0"/>
    </xf>
    <xf numFmtId="171" fontId="21" fillId="33" borderId="0" xfId="0" applyNumberFormat="1" applyFont="1" applyFill="1" applyAlignment="1" applyProtection="1">
      <alignment horizontal="right"/>
      <protection locked="0"/>
    </xf>
    <xf numFmtId="0" fontId="26" fillId="0" borderId="90" xfId="0" applyFont="1" applyBorder="1" applyAlignment="1">
      <alignment horizontal="right" vertical="top" wrapText="1"/>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24" fillId="0" borderId="90" xfId="0" quotePrefix="1" applyFont="1" applyBorder="1" applyAlignment="1">
      <alignment horizontal="right" vertical="top" wrapText="1"/>
    </xf>
    <xf numFmtId="0" fontId="24" fillId="0" borderId="90" xfId="0" applyFont="1" applyBorder="1" applyAlignment="1">
      <alignment vertical="center" wrapText="1"/>
    </xf>
    <xf numFmtId="0" fontId="18" fillId="0" borderId="0" xfId="0" applyFont="1"/>
    <xf numFmtId="0" fontId="313" fillId="0" borderId="0" xfId="0" applyFont="1"/>
    <xf numFmtId="0" fontId="313"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8" fillId="33" borderId="0" xfId="0" applyFont="1" applyFill="1" applyAlignment="1">
      <alignment wrapText="1"/>
    </xf>
    <xf numFmtId="174" fontId="22" fillId="0" borderId="0" xfId="0" applyNumberFormat="1" applyFont="1" applyAlignment="1">
      <alignment horizontal="left" vertical="top"/>
    </xf>
    <xf numFmtId="0" fontId="216" fillId="0" borderId="0" xfId="0" applyFont="1" applyAlignment="1">
      <alignment horizontal="left"/>
    </xf>
    <xf numFmtId="0" fontId="21" fillId="117" borderId="0" xfId="35680" applyFont="1" applyFill="1" applyAlignment="1">
      <alignment vertical="top"/>
    </xf>
    <xf numFmtId="0" fontId="22" fillId="117" borderId="0" xfId="0" applyFont="1" applyFill="1" applyAlignment="1">
      <alignment horizontal="left" vertical="center"/>
    </xf>
    <xf numFmtId="257" fontId="72" fillId="117" borderId="0" xfId="35680" applyNumberFormat="1" applyFont="1" applyFill="1" applyAlignment="1">
      <alignment vertical="top"/>
    </xf>
    <xf numFmtId="0" fontId="170" fillId="0" borderId="0" xfId="0" applyFont="1" applyAlignment="1">
      <alignment horizontal="center"/>
    </xf>
    <xf numFmtId="0" fontId="304" fillId="0" borderId="0" xfId="0" applyFont="1" applyAlignment="1">
      <alignment horizontal="center"/>
    </xf>
    <xf numFmtId="0" fontId="214" fillId="0" borderId="109" xfId="0" applyFont="1" applyBorder="1"/>
    <xf numFmtId="0" fontId="217" fillId="0" borderId="0" xfId="0" applyFont="1"/>
    <xf numFmtId="0" fontId="76" fillId="0" borderId="0" xfId="0" applyFont="1"/>
    <xf numFmtId="0" fontId="215" fillId="0" borderId="0" xfId="0" applyFont="1" applyAlignment="1">
      <alignment horizontal="center"/>
    </xf>
    <xf numFmtId="0" fontId="215" fillId="0" borderId="0" xfId="0" applyFont="1" applyAlignment="1">
      <alignment wrapText="1"/>
    </xf>
    <xf numFmtId="0" fontId="74" fillId="0" borderId="0" xfId="0" applyFont="1" applyAlignment="1">
      <alignment wrapText="1"/>
    </xf>
    <xf numFmtId="0" fontId="303"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15" fillId="117" borderId="0" xfId="0" applyFont="1" applyFill="1"/>
    <xf numFmtId="0" fontId="215" fillId="117" borderId="0" xfId="0" applyFont="1" applyFill="1" applyAlignment="1">
      <alignment horizontal="left"/>
    </xf>
    <xf numFmtId="0" fontId="215" fillId="117" borderId="0" xfId="0" applyFont="1" applyFill="1" applyAlignment="1">
      <alignment horizontal="right"/>
    </xf>
    <xf numFmtId="0" fontId="101" fillId="117" borderId="0" xfId="0" applyFont="1" applyFill="1" applyAlignment="1">
      <alignment horizontal="right"/>
    </xf>
    <xf numFmtId="0" fontId="215" fillId="117" borderId="0" xfId="0" applyFont="1" applyFill="1" applyAlignment="1">
      <alignment wrapText="1"/>
    </xf>
    <xf numFmtId="0" fontId="215" fillId="117" borderId="0" xfId="0" applyFont="1" applyFill="1" applyAlignment="1">
      <alignment horizontal="left" vertical="center" wrapText="1"/>
    </xf>
    <xf numFmtId="0" fontId="215" fillId="117" borderId="0" xfId="0" applyFont="1" applyFill="1" applyAlignment="1">
      <alignment horizontal="left" wrapText="1"/>
    </xf>
    <xf numFmtId="0" fontId="311" fillId="117" borderId="0" xfId="0" applyFont="1" applyFill="1" applyAlignment="1">
      <alignment horizontal="left" wrapText="1"/>
    </xf>
    <xf numFmtId="0" fontId="101" fillId="0" borderId="0" xfId="6876" applyFont="1" applyFill="1" applyAlignment="1" applyProtection="1"/>
    <xf numFmtId="0" fontId="24" fillId="124" borderId="0" xfId="0" applyFont="1" applyFill="1" applyAlignment="1">
      <alignment horizontal="left" vertical="center" wrapText="1" indent="1"/>
    </xf>
    <xf numFmtId="166" fontId="178" fillId="0" borderId="0" xfId="47950" applyNumberFormat="1" applyFont="1" applyBorder="1" applyAlignment="1">
      <alignment horizontal="right"/>
    </xf>
    <xf numFmtId="260" fontId="21" fillId="0" borderId="0" xfId="35974" applyNumberFormat="1" applyFont="1" applyBorder="1" applyAlignment="1">
      <alignment horizontal="right"/>
    </xf>
    <xf numFmtId="260" fontId="21" fillId="33" borderId="0" xfId="35974" applyNumberFormat="1" applyFont="1" applyFill="1" applyAlignment="1">
      <alignment horizontal="right"/>
    </xf>
    <xf numFmtId="260"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261" fontId="21" fillId="33" borderId="0" xfId="35974" applyNumberFormat="1" applyFont="1" applyFill="1" applyAlignment="1">
      <alignment horizontal="right"/>
    </xf>
    <xf numFmtId="261" fontId="21" fillId="33" borderId="0" xfId="35975" applyNumberFormat="1" applyFont="1" applyFill="1" applyAlignment="1" applyProtection="1">
      <alignment horizontal="right"/>
      <protection locked="0"/>
    </xf>
    <xf numFmtId="0" fontId="219"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8" fillId="33" borderId="0" xfId="0" applyFont="1" applyFill="1" applyAlignment="1">
      <alignment horizontal="left" wrapText="1" indent="1"/>
    </xf>
    <xf numFmtId="174" fontId="218" fillId="33" borderId="0" xfId="0" applyNumberFormat="1" applyFont="1" applyFill="1" applyAlignment="1">
      <alignment horizontal="right" wrapText="1"/>
    </xf>
    <xf numFmtId="0" fontId="218"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316" fillId="33" borderId="0" xfId="0" applyNumberFormat="1" applyFont="1" applyFill="1" applyAlignment="1">
      <alignment horizontal="right" wrapText="1"/>
    </xf>
    <xf numFmtId="174" fontId="218" fillId="33" borderId="0" xfId="0" applyNumberFormat="1" applyFont="1" applyFill="1" applyAlignment="1">
      <alignment horizontal="center" wrapText="1"/>
    </xf>
    <xf numFmtId="0" fontId="26" fillId="33" borderId="91" xfId="0" applyFont="1" applyFill="1" applyBorder="1" applyAlignment="1">
      <alignment horizontal="left" wrapText="1"/>
    </xf>
    <xf numFmtId="0" fontId="21" fillId="0" borderId="0" xfId="0" applyFont="1" applyAlignment="1">
      <alignment horizontal="left" vertical="top"/>
    </xf>
    <xf numFmtId="3" fontId="24" fillId="117" borderId="0" xfId="0" applyNumberFormat="1" applyFont="1" applyFill="1" applyAlignment="1">
      <alignment vertical="top" wrapText="1"/>
    </xf>
    <xf numFmtId="261" fontId="24" fillId="33" borderId="0" xfId="0" applyNumberFormat="1" applyFont="1" applyFill="1" applyAlignment="1">
      <alignment horizontal="right" vertical="top" wrapText="1"/>
    </xf>
    <xf numFmtId="0" fontId="24" fillId="0" borderId="0" xfId="0" applyFont="1" applyAlignment="1">
      <alignment horizontal="right" vertical="top"/>
    </xf>
    <xf numFmtId="0" fontId="218" fillId="0" borderId="0" xfId="0" applyFont="1" applyAlignment="1">
      <alignment horizontal="right" vertical="top"/>
    </xf>
    <xf numFmtId="0" fontId="218" fillId="0" borderId="0" xfId="0" applyFont="1" applyAlignment="1">
      <alignment horizontal="left" vertical="top" wrapText="1"/>
    </xf>
    <xf numFmtId="261" fontId="218" fillId="33" borderId="0" xfId="0" applyNumberFormat="1" applyFont="1" applyFill="1" applyAlignment="1">
      <alignment horizontal="right" vertical="top" wrapText="1"/>
    </xf>
    <xf numFmtId="261" fontId="24" fillId="0" borderId="0" xfId="0" applyNumberFormat="1" applyFont="1" applyAlignment="1">
      <alignment horizontal="right" vertical="top" wrapText="1"/>
    </xf>
    <xf numFmtId="262"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2" fontId="24" fillId="0" borderId="0" xfId="0" applyNumberFormat="1" applyFont="1" applyAlignment="1">
      <alignment horizontal="right" vertical="top" wrapText="1"/>
    </xf>
    <xf numFmtId="2" fontId="24" fillId="124" borderId="0" xfId="0" applyNumberFormat="1" applyFont="1" applyFill="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7"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8" fillId="0" borderId="0" xfId="0" applyFont="1"/>
    <xf numFmtId="0" fontId="218" fillId="124" borderId="0" xfId="0" applyFont="1" applyFill="1" applyAlignment="1">
      <alignment horizontal="left" vertical="center" wrapText="1" indent="2"/>
    </xf>
    <xf numFmtId="172" fontId="218" fillId="124" borderId="0" xfId="0" applyNumberFormat="1" applyFont="1" applyFill="1"/>
    <xf numFmtId="172" fontId="218" fillId="33" borderId="0" xfId="0" applyNumberFormat="1" applyFont="1" applyFill="1"/>
    <xf numFmtId="242" fontId="218" fillId="0" borderId="0" xfId="53195" applyNumberFormat="1" applyFont="1" applyBorder="1" applyAlignment="1">
      <alignment horizontal="right" wrapText="1"/>
    </xf>
    <xf numFmtId="242" fontId="26" fillId="0" borderId="0" xfId="53195" applyNumberFormat="1" applyFont="1" applyBorder="1" applyAlignment="1">
      <alignment horizontal="right" wrapText="1"/>
    </xf>
    <xf numFmtId="242" fontId="26" fillId="117" borderId="0" xfId="53195" applyNumberFormat="1" applyFont="1" applyFill="1" applyBorder="1" applyAlignment="1">
      <alignment horizontal="right" wrapText="1"/>
    </xf>
    <xf numFmtId="242" fontId="24" fillId="117" borderId="0" xfId="53195" applyNumberFormat="1" applyFont="1" applyFill="1" applyBorder="1" applyAlignment="1">
      <alignment horizontal="right" wrapText="1"/>
    </xf>
    <xf numFmtId="259" fontId="24" fillId="33" borderId="0" xfId="53195" applyNumberFormat="1" applyFont="1" applyFill="1"/>
    <xf numFmtId="0" fontId="22" fillId="0" borderId="0" xfId="0" applyFont="1" applyAlignment="1">
      <alignment horizontal="left" vertical="center"/>
    </xf>
    <xf numFmtId="0" fontId="280" fillId="0" borderId="0" xfId="0" applyFont="1" applyAlignment="1">
      <alignment wrapText="1"/>
    </xf>
    <xf numFmtId="0" fontId="24" fillId="0" borderId="0" xfId="0" applyFont="1" applyAlignment="1">
      <alignment horizontal="center" vertical="center"/>
    </xf>
    <xf numFmtId="0" fontId="26" fillId="0" borderId="0" xfId="0" applyFont="1" applyAlignment="1">
      <alignment horizontal="center"/>
    </xf>
    <xf numFmtId="0" fontId="22" fillId="0" borderId="0" xfId="55769" applyFont="1" applyAlignment="1">
      <alignment horizontal="center" vertical="center" wrapText="1"/>
    </xf>
    <xf numFmtId="49" fontId="21" fillId="0" borderId="0" xfId="55769" applyNumberFormat="1" applyFont="1" applyAlignment="1">
      <alignment horizontal="right" wrapText="1"/>
    </xf>
    <xf numFmtId="0" fontId="21" fillId="0" borderId="0" xfId="55769" applyFont="1" applyAlignment="1">
      <alignment horizontal="right" wrapText="1"/>
    </xf>
    <xf numFmtId="0" fontId="21" fillId="0" borderId="0" xfId="55769" applyFont="1" applyAlignment="1">
      <alignment horizontal="left" wrapText="1"/>
    </xf>
    <xf numFmtId="170" fontId="21" fillId="0" borderId="0" xfId="55771" applyNumberFormat="1" applyFont="1" applyAlignment="1">
      <alignment horizontal="right" vertical="center"/>
    </xf>
    <xf numFmtId="0" fontId="21" fillId="0" borderId="0" xfId="55769" applyFont="1" applyAlignment="1">
      <alignment wrapText="1"/>
    </xf>
    <xf numFmtId="0" fontId="218" fillId="0" borderId="0" xfId="0" applyFont="1" applyAlignment="1">
      <alignment horizontal="left" wrapText="1"/>
    </xf>
    <xf numFmtId="174" fontId="218" fillId="33" borderId="0" xfId="55771" applyNumberFormat="1" applyFont="1" applyFill="1" applyBorder="1" applyAlignment="1">
      <alignment horizontal="left" wrapText="1"/>
    </xf>
    <xf numFmtId="174" fontId="24" fillId="33" borderId="0" xfId="55771" applyNumberFormat="1" applyFont="1" applyFill="1"/>
    <xf numFmtId="0" fontId="24" fillId="0" borderId="0" xfId="0" applyFont="1" applyAlignment="1">
      <alignment vertical="top" wrapText="1"/>
    </xf>
    <xf numFmtId="246" fontId="21" fillId="117" borderId="117"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2" fontId="24" fillId="0" borderId="0" xfId="53195" applyNumberFormat="1" applyFont="1"/>
    <xf numFmtId="169" fontId="21" fillId="0" borderId="117" xfId="35974" applyNumberFormat="1" applyFont="1" applyBorder="1" applyAlignment="1">
      <alignment horizontal="right"/>
    </xf>
    <xf numFmtId="0" fontId="218"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178" fillId="33" borderId="0" xfId="0" applyNumberFormat="1" applyFont="1" applyFill="1" applyAlignment="1">
      <alignment horizontal="right" wrapText="1"/>
    </xf>
    <xf numFmtId="0" fontId="178" fillId="33" borderId="0" xfId="0" applyFont="1" applyFill="1" applyAlignment="1">
      <alignment horizontal="left" wrapText="1" indent="1"/>
    </xf>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7" xfId="0" applyNumberFormat="1" applyFont="1" applyFill="1" applyBorder="1" applyAlignment="1">
      <alignment horizontal="right" wrapText="1"/>
    </xf>
    <xf numFmtId="0" fontId="24" fillId="33" borderId="117" xfId="0" applyFont="1" applyFill="1" applyBorder="1" applyAlignment="1">
      <alignment horizontal="left" wrapText="1"/>
    </xf>
    <xf numFmtId="176" fontId="24" fillId="33" borderId="0" xfId="0" applyNumberFormat="1" applyFont="1" applyFill="1" applyAlignment="1">
      <alignment vertical="top" wrapText="1"/>
    </xf>
    <xf numFmtId="261" fontId="21" fillId="0" borderId="0" xfId="36803" applyNumberFormat="1" applyFont="1" applyAlignment="1">
      <alignment horizontal="right" wrapText="1"/>
    </xf>
    <xf numFmtId="259" fontId="21" fillId="0" borderId="0" xfId="55771" applyNumberFormat="1" applyFont="1" applyAlignment="1">
      <alignment horizontal="right"/>
    </xf>
    <xf numFmtId="0" fontId="24" fillId="33" borderId="117" xfId="0" applyFont="1" applyFill="1" applyBorder="1" applyAlignment="1">
      <alignment horizontal="center" vertical="top" wrapText="1"/>
    </xf>
    <xf numFmtId="0" fontId="26" fillId="33" borderId="0" xfId="0" applyFont="1" applyFill="1" applyAlignment="1">
      <alignment horizontal="left" vertical="top" wrapText="1"/>
    </xf>
    <xf numFmtId="0" fontId="24" fillId="33" borderId="0" xfId="0" quotePrefix="1" applyFont="1" applyFill="1" applyAlignment="1">
      <alignment horizontal="right" wrapText="1"/>
    </xf>
    <xf numFmtId="0" fontId="22" fillId="139" borderId="117" xfId="0" applyFont="1" applyFill="1" applyBorder="1" applyAlignment="1">
      <alignment horizontal="left" vertical="center"/>
    </xf>
    <xf numFmtId="0" fontId="21" fillId="139" borderId="117" xfId="0" applyFont="1" applyFill="1" applyBorder="1" applyAlignment="1">
      <alignment horizontal="center" vertical="center"/>
    </xf>
    <xf numFmtId="0" fontId="169" fillId="139" borderId="117"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60" fontId="21" fillId="0" borderId="0" xfId="36803" applyNumberFormat="1" applyFont="1" applyAlignment="1">
      <alignment horizontal="right" vertical="center"/>
    </xf>
    <xf numFmtId="263" fontId="24" fillId="33" borderId="0" xfId="0" applyNumberFormat="1" applyFont="1" applyFill="1"/>
    <xf numFmtId="0" fontId="21" fillId="0" borderId="0" xfId="35681" applyFont="1" applyFill="1" applyBorder="1" applyAlignment="1">
      <alignment horizontal="right" vertical="center"/>
    </xf>
    <xf numFmtId="0" fontId="24" fillId="33" borderId="90" xfId="0" applyFont="1" applyFill="1" applyBorder="1" applyAlignment="1">
      <alignment horizontal="right" vertical="center"/>
    </xf>
    <xf numFmtId="0" fontId="242" fillId="41" borderId="0" xfId="35680" applyFont="1" applyFill="1">
      <alignment vertical="center"/>
    </xf>
    <xf numFmtId="0" fontId="204" fillId="0" borderId="0" xfId="8454" applyFont="1"/>
    <xf numFmtId="0" fontId="205" fillId="0" borderId="0" xfId="8454" applyFont="1"/>
    <xf numFmtId="0" fontId="206" fillId="0" borderId="0" xfId="8454" applyFont="1"/>
    <xf numFmtId="0" fontId="207" fillId="0" borderId="0" xfId="8454" applyFont="1" applyAlignment="1">
      <alignment vertical="center"/>
    </xf>
    <xf numFmtId="0" fontId="207" fillId="0" borderId="114" xfId="8454" applyFont="1" applyBorder="1" applyAlignment="1">
      <alignment horizontal="centerContinuous" vertical="center"/>
    </xf>
    <xf numFmtId="0" fontId="207" fillId="0" borderId="113" xfId="8454" applyFont="1" applyBorder="1" applyAlignment="1">
      <alignment horizontal="centerContinuous" vertical="center"/>
    </xf>
    <xf numFmtId="0" fontId="207" fillId="0" borderId="112" xfId="8454" applyFont="1" applyBorder="1" applyAlignment="1">
      <alignment horizontal="centerContinuous" vertical="center"/>
    </xf>
    <xf numFmtId="0" fontId="241" fillId="0" borderId="0" xfId="8454" applyFont="1" applyAlignment="1">
      <alignment horizontal="center"/>
    </xf>
    <xf numFmtId="0" fontId="207" fillId="0" borderId="111" xfId="8454" applyFont="1" applyBorder="1" applyAlignment="1">
      <alignment horizontal="center"/>
    </xf>
    <xf numFmtId="0" fontId="207" fillId="0" borderId="114" xfId="8454" applyFont="1" applyBorder="1" applyAlignment="1">
      <alignment horizontal="center"/>
    </xf>
    <xf numFmtId="0" fontId="179" fillId="0" borderId="113" xfId="8454" applyFont="1" applyBorder="1" applyAlignment="1">
      <alignment horizontal="right"/>
    </xf>
    <xf numFmtId="0" fontId="179" fillId="0" borderId="114" xfId="8454" applyFont="1" applyBorder="1"/>
    <xf numFmtId="0" fontId="179" fillId="33" borderId="114" xfId="8454" applyFont="1" applyFill="1" applyBorder="1"/>
    <xf numFmtId="0" fontId="179" fillId="33" borderId="111" xfId="8454" applyFont="1" applyFill="1" applyBorder="1"/>
    <xf numFmtId="0" fontId="179" fillId="0" borderId="113" xfId="8454" applyFont="1" applyBorder="1" applyAlignment="1">
      <alignment horizontal="right" vertical="top"/>
    </xf>
    <xf numFmtId="0" fontId="242" fillId="0" borderId="114" xfId="8454" applyFont="1" applyBorder="1"/>
    <xf numFmtId="0" fontId="242" fillId="0" borderId="111" xfId="8454" applyFont="1" applyBorder="1" applyAlignment="1">
      <alignment horizontal="left"/>
    </xf>
    <xf numFmtId="0" fontId="242" fillId="0" borderId="119" xfId="0" applyFont="1" applyBorder="1"/>
    <xf numFmtId="0" fontId="242" fillId="0" borderId="120" xfId="0" applyFont="1" applyBorder="1"/>
    <xf numFmtId="0" fontId="242" fillId="0" borderId="111" xfId="0" applyFont="1" applyBorder="1"/>
    <xf numFmtId="0" fontId="179" fillId="0" borderId="114" xfId="8454" applyFont="1" applyBorder="1" applyAlignment="1">
      <alignment horizontal="left"/>
    </xf>
    <xf numFmtId="0" fontId="179" fillId="0" borderId="112" xfId="8454" applyFont="1" applyBorder="1" applyAlignment="1">
      <alignment horizontal="left"/>
    </xf>
    <xf numFmtId="3" fontId="179" fillId="0" borderId="114" xfId="8454" applyNumberFormat="1" applyFont="1" applyBorder="1" applyAlignment="1">
      <alignment horizontal="left"/>
    </xf>
    <xf numFmtId="3" fontId="179" fillId="0" borderId="120" xfId="8454" applyNumberFormat="1" applyFont="1" applyBorder="1" applyAlignment="1">
      <alignment horizontal="left"/>
    </xf>
    <xf numFmtId="3" fontId="179" fillId="0" borderId="121" xfId="8454" applyNumberFormat="1" applyFont="1" applyBorder="1" applyAlignment="1">
      <alignment horizontal="left"/>
    </xf>
    <xf numFmtId="0" fontId="179" fillId="33" borderId="114" xfId="8454" applyFont="1" applyFill="1" applyBorder="1" applyAlignment="1">
      <alignment horizontal="left"/>
    </xf>
    <xf numFmtId="0" fontId="179" fillId="0" borderId="114" xfId="8454" applyFont="1" applyBorder="1" applyAlignment="1">
      <alignment wrapText="1"/>
    </xf>
    <xf numFmtId="0" fontId="179" fillId="33" borderId="114" xfId="8454" applyFont="1" applyFill="1" applyBorder="1" applyAlignment="1">
      <alignment wrapText="1"/>
    </xf>
    <xf numFmtId="0" fontId="179" fillId="0" borderId="100" xfId="8454" applyFont="1" applyBorder="1" applyAlignment="1">
      <alignment wrapText="1"/>
    </xf>
    <xf numFmtId="0" fontId="179" fillId="0" borderId="122" xfId="8454" applyFont="1" applyBorder="1" applyAlignment="1">
      <alignment wrapText="1"/>
    </xf>
    <xf numFmtId="240" fontId="179" fillId="0" borderId="114" xfId="8454" applyNumberFormat="1" applyFont="1" applyBorder="1" applyAlignment="1">
      <alignment horizontal="left"/>
    </xf>
    <xf numFmtId="240" fontId="179" fillId="33" borderId="114" xfId="8454" applyNumberFormat="1" applyFont="1" applyFill="1" applyBorder="1" applyAlignment="1">
      <alignment horizontal="left"/>
    </xf>
    <xf numFmtId="240" fontId="179" fillId="0" borderId="112" xfId="8454" applyNumberFormat="1" applyFont="1" applyBorder="1" applyAlignment="1">
      <alignment horizontal="left"/>
    </xf>
    <xf numFmtId="240" fontId="179" fillId="0" borderId="101" xfId="8454" applyNumberFormat="1" applyFont="1" applyBorder="1" applyAlignment="1">
      <alignment horizontal="left"/>
    </xf>
    <xf numFmtId="15" fontId="179" fillId="0" borderId="114" xfId="8454" applyNumberFormat="1" applyFont="1" applyBorder="1"/>
    <xf numFmtId="14" fontId="179" fillId="0" borderId="114" xfId="8454" applyNumberFormat="1" applyFont="1" applyBorder="1" applyAlignment="1">
      <alignment horizontal="left" wrapText="1"/>
    </xf>
    <xf numFmtId="0" fontId="179" fillId="0" borderId="114" xfId="8454" applyFont="1" applyBorder="1" applyAlignment="1">
      <alignment horizontal="left" wrapText="1"/>
    </xf>
    <xf numFmtId="240" fontId="179" fillId="33" borderId="114" xfId="8454" applyNumberFormat="1" applyFont="1" applyFill="1" applyBorder="1" applyAlignment="1">
      <alignment horizontal="left" wrapText="1"/>
    </xf>
    <xf numFmtId="240" fontId="179" fillId="33" borderId="111" xfId="8454" applyNumberFormat="1" applyFont="1" applyFill="1" applyBorder="1" applyAlignment="1">
      <alignment horizontal="left" wrapText="1"/>
    </xf>
    <xf numFmtId="17" fontId="179" fillId="0" borderId="114" xfId="8454" quotePrefix="1" applyNumberFormat="1" applyFont="1" applyBorder="1" applyAlignment="1">
      <alignment horizontal="left" wrapText="1"/>
    </xf>
    <xf numFmtId="240" fontId="179" fillId="0" borderId="114" xfId="8454" applyNumberFormat="1" applyFont="1" applyBorder="1" applyAlignment="1">
      <alignment horizontal="left" wrapText="1"/>
    </xf>
    <xf numFmtId="240" fontId="179" fillId="0" borderId="111" xfId="8454" applyNumberFormat="1" applyFont="1" applyBorder="1" applyAlignment="1">
      <alignment horizontal="left" wrapText="1"/>
    </xf>
    <xf numFmtId="17" fontId="179" fillId="0" borderId="111" xfId="8454" quotePrefix="1" applyNumberFormat="1" applyFont="1" applyBorder="1" applyAlignment="1">
      <alignment horizontal="left"/>
    </xf>
    <xf numFmtId="0" fontId="179" fillId="33" borderId="114" xfId="8454" applyFont="1" applyFill="1" applyBorder="1" applyAlignment="1">
      <alignment horizontal="left" wrapText="1"/>
    </xf>
    <xf numFmtId="0" fontId="179" fillId="33" borderId="113" xfId="8454" applyFont="1" applyFill="1" applyBorder="1"/>
    <xf numFmtId="0" fontId="179" fillId="33" borderId="112" xfId="8454" applyFont="1" applyFill="1" applyBorder="1"/>
    <xf numFmtId="264" fontId="179" fillId="0" borderId="114" xfId="8454" applyNumberFormat="1" applyFont="1" applyBorder="1" applyAlignment="1">
      <alignment horizontal="left"/>
    </xf>
    <xf numFmtId="264" fontId="179" fillId="0" borderId="111" xfId="8454" applyNumberFormat="1" applyFont="1" applyBorder="1" applyAlignment="1">
      <alignment horizontal="left"/>
    </xf>
    <xf numFmtId="17" fontId="179" fillId="0" borderId="111" xfId="8454" applyNumberFormat="1" applyFont="1" applyBorder="1" applyAlignment="1">
      <alignment horizontal="left" wrapText="1"/>
    </xf>
    <xf numFmtId="17" fontId="179" fillId="0" borderId="114" xfId="8454" applyNumberFormat="1" applyFont="1" applyBorder="1" applyAlignment="1">
      <alignment horizontal="left" wrapText="1"/>
    </xf>
    <xf numFmtId="17" fontId="179" fillId="0" borderId="112" xfId="8454" applyNumberFormat="1" applyFont="1" applyBorder="1" applyAlignment="1">
      <alignment horizontal="left" wrapText="1"/>
    </xf>
    <xf numFmtId="264" fontId="179" fillId="0" borderId="114" xfId="8454" applyNumberFormat="1" applyFont="1" applyBorder="1" applyAlignment="1">
      <alignment horizontal="left" wrapText="1"/>
    </xf>
    <xf numFmtId="264" fontId="179" fillId="0" borderId="111" xfId="8454" applyNumberFormat="1" applyFont="1" applyBorder="1" applyAlignment="1">
      <alignment horizontal="left" wrapText="1"/>
    </xf>
    <xf numFmtId="264" fontId="179" fillId="0" borderId="113" xfId="8454" applyNumberFormat="1" applyFont="1" applyBorder="1"/>
    <xf numFmtId="264" fontId="179" fillId="0" borderId="112" xfId="8454" applyNumberFormat="1" applyFont="1" applyBorder="1"/>
    <xf numFmtId="0" fontId="288" fillId="0" borderId="0" xfId="8454" applyFont="1" applyAlignment="1">
      <alignment vertical="center" wrapText="1"/>
    </xf>
    <xf numFmtId="0" fontId="279" fillId="0" borderId="0" xfId="8454" applyFont="1" applyAlignment="1">
      <alignment vertical="center"/>
    </xf>
    <xf numFmtId="169" fontId="22" fillId="0" borderId="90" xfId="35974" applyNumberFormat="1" applyFont="1" applyBorder="1" applyAlignment="1">
      <alignment horizontal="right"/>
    </xf>
    <xf numFmtId="0" fontId="176" fillId="127" borderId="0" xfId="0" applyFont="1" applyFill="1" applyAlignment="1">
      <alignment vertical="center" wrapText="1"/>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2" fillId="33" borderId="90" xfId="0" applyFont="1" applyFill="1" applyBorder="1" applyAlignment="1">
      <alignment horizontal="left" wrapText="1"/>
    </xf>
    <xf numFmtId="176" fontId="22" fillId="33" borderId="90" xfId="0" applyNumberFormat="1" applyFont="1" applyFill="1" applyBorder="1" applyAlignment="1">
      <alignment horizontal="right" wrapText="1"/>
    </xf>
    <xf numFmtId="176" fontId="21" fillId="33" borderId="90" xfId="0" applyNumberFormat="1" applyFont="1" applyFill="1" applyBorder="1" applyAlignment="1">
      <alignment horizontal="right" wrapText="1"/>
    </xf>
    <xf numFmtId="0" fontId="21" fillId="33" borderId="90" xfId="0" applyFont="1" applyFill="1" applyBorder="1" applyAlignment="1">
      <alignment horizontal="left" wrapText="1"/>
    </xf>
    <xf numFmtId="169" fontId="21" fillId="0" borderId="90" xfId="35974" applyNumberFormat="1" applyFont="1" applyBorder="1" applyAlignment="1">
      <alignment horizontal="right"/>
    </xf>
    <xf numFmtId="0" fontId="221" fillId="33" borderId="0" xfId="0" applyFont="1" applyFill="1" applyAlignment="1">
      <alignment horizontal="center"/>
    </xf>
    <xf numFmtId="0" fontId="169" fillId="127" borderId="90" xfId="0" applyFont="1" applyFill="1" applyBorder="1" applyAlignment="1">
      <alignment horizontal="right" vertical="center" wrapText="1"/>
    </xf>
    <xf numFmtId="0" fontId="218" fillId="124" borderId="0" xfId="0" applyFont="1" applyFill="1" applyAlignment="1">
      <alignment horizontal="left" vertical="center" wrapText="1" indent="1"/>
    </xf>
    <xf numFmtId="0" fontId="178" fillId="33" borderId="117" xfId="0" applyFont="1" applyFill="1" applyBorder="1" applyAlignment="1">
      <alignment horizontal="left" vertical="top"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314" fillId="33" borderId="0" xfId="0" applyFont="1" applyFill="1"/>
    <xf numFmtId="0" fontId="30" fillId="0" borderId="0" xfId="0" applyFont="1" applyAlignment="1">
      <alignment wrapText="1"/>
    </xf>
    <xf numFmtId="0" fontId="209" fillId="0" borderId="0" xfId="0" applyFont="1"/>
    <xf numFmtId="0" fontId="218" fillId="33" borderId="0" xfId="0" applyFont="1" applyFill="1" applyAlignment="1">
      <alignment horizontal="left" vertical="top" indent="1"/>
    </xf>
    <xf numFmtId="174" fontId="178" fillId="33" borderId="0" xfId="0" applyNumberFormat="1" applyFont="1" applyFill="1" applyAlignment="1">
      <alignment horizontal="left" vertical="top"/>
    </xf>
    <xf numFmtId="174" fontId="218" fillId="33" borderId="0" xfId="0" applyNumberFormat="1" applyFont="1" applyFill="1" applyAlignment="1">
      <alignment horizontal="center" vertical="top" wrapText="1"/>
    </xf>
    <xf numFmtId="0" fontId="218" fillId="33" borderId="0" xfId="0" applyFont="1" applyFill="1"/>
    <xf numFmtId="260" fontId="24" fillId="33" borderId="0" xfId="6213" applyNumberFormat="1" applyFont="1" applyFill="1"/>
    <xf numFmtId="261" fontId="24" fillId="33" borderId="0" xfId="0" applyNumberFormat="1" applyFont="1" applyFill="1"/>
    <xf numFmtId="261"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1" applyNumberFormat="1" applyFont="1" applyFill="1" applyBorder="1" applyAlignment="1">
      <alignment horizontal="left" vertical="top" wrapText="1"/>
    </xf>
    <xf numFmtId="174" fontId="24" fillId="33" borderId="0" xfId="55771" applyNumberFormat="1" applyFont="1" applyFill="1" applyBorder="1"/>
    <xf numFmtId="174" fontId="218" fillId="0" borderId="0" xfId="0" applyNumberFormat="1" applyFont="1" applyAlignment="1">
      <alignment horizontal="right" wrapText="1"/>
    </xf>
    <xf numFmtId="0" fontId="26" fillId="0" borderId="90" xfId="0" applyFont="1" applyBorder="1" applyAlignment="1">
      <alignment horizontal="right" wrapText="1"/>
    </xf>
    <xf numFmtId="0" fontId="158" fillId="0" borderId="0" xfId="0" applyFont="1"/>
    <xf numFmtId="0" fontId="178" fillId="0" borderId="0" xfId="305" applyFont="1" applyAlignment="1"/>
    <xf numFmtId="0" fontId="21" fillId="0" borderId="0" xfId="35680" applyFont="1">
      <alignment vertical="center"/>
    </xf>
    <xf numFmtId="0" fontId="21" fillId="0" borderId="0" xfId="55770" applyFont="1" applyFill="1" applyBorder="1" applyAlignment="1">
      <alignment horizontal="center" vertical="center" wrapText="1"/>
    </xf>
    <xf numFmtId="0" fontId="178" fillId="0" borderId="90" xfId="305" applyFont="1" applyBorder="1" applyAlignment="1"/>
    <xf numFmtId="0" fontId="21" fillId="0" borderId="0" xfId="35680" applyFont="1" applyAlignment="1"/>
    <xf numFmtId="0" fontId="21" fillId="0" borderId="0" xfId="305" applyFont="1" applyAlignment="1">
      <alignment horizontal="left" vertical="center" wrapText="1" indent="1"/>
    </xf>
    <xf numFmtId="170" fontId="21" fillId="0" borderId="0" xfId="55771" quotePrefix="1" applyNumberFormat="1" applyFont="1" applyFill="1" applyBorder="1" applyAlignment="1">
      <alignment horizontal="right" vertical="center"/>
    </xf>
    <xf numFmtId="170" fontId="21" fillId="0" borderId="0" xfId="55771" applyNumberFormat="1" applyFont="1" applyFill="1" applyBorder="1" applyAlignment="1" applyProtection="1">
      <alignment horizontal="right" vertical="center"/>
      <protection locked="0"/>
    </xf>
    <xf numFmtId="170" fontId="178" fillId="0" borderId="0" xfId="55771" applyNumberFormat="1" applyFont="1" applyFill="1" applyBorder="1" applyAlignment="1" applyProtection="1">
      <alignment horizontal="right" vertical="center"/>
      <protection locked="0"/>
    </xf>
    <xf numFmtId="0" fontId="178" fillId="0" borderId="0" xfId="35680" applyFont="1">
      <alignment vertical="center"/>
    </xf>
    <xf numFmtId="170" fontId="178" fillId="0" borderId="90" xfId="55771" applyNumberFormat="1" applyFont="1" applyFill="1" applyBorder="1" applyAlignment="1" applyProtection="1">
      <alignment horizontal="right" vertical="center"/>
      <protection locked="0"/>
    </xf>
    <xf numFmtId="0" fontId="318" fillId="0" borderId="0" xfId="35680" applyFont="1">
      <alignment vertical="center"/>
    </xf>
    <xf numFmtId="0" fontId="72" fillId="0" borderId="0" xfId="35680" applyFont="1">
      <alignment vertical="center"/>
    </xf>
    <xf numFmtId="170" fontId="178" fillId="0" borderId="0" xfId="55771" quotePrefix="1" applyNumberFormat="1" applyFont="1" applyFill="1" applyBorder="1" applyAlignment="1">
      <alignment horizontal="righ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2"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60" fontId="21" fillId="117" borderId="0" xfId="35974" applyNumberFormat="1" applyFont="1" applyFill="1" applyAlignment="1">
      <alignment horizontal="right"/>
    </xf>
    <xf numFmtId="174" fontId="26" fillId="33" borderId="117"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7" xfId="0" applyFont="1" applyFill="1" applyBorder="1" applyAlignment="1">
      <alignment horizontal="left" vertical="top" wrapText="1"/>
    </xf>
    <xf numFmtId="0" fontId="178"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7" xfId="0" applyNumberFormat="1" applyFont="1" applyFill="1" applyBorder="1" applyAlignment="1">
      <alignment horizontal="right"/>
    </xf>
    <xf numFmtId="242" fontId="21" fillId="33" borderId="0" xfId="47950"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7" xfId="0" applyFont="1" applyBorder="1" applyAlignment="1">
      <alignment horizontal="right" vertical="center" wrapText="1"/>
    </xf>
    <xf numFmtId="0" fontId="169" fillId="0" borderId="90" xfId="0" applyFont="1" applyBorder="1" applyAlignment="1">
      <alignment horizontal="right"/>
    </xf>
    <xf numFmtId="242" fontId="219" fillId="0" borderId="0" xfId="55771" applyNumberFormat="1" applyFont="1" applyBorder="1" applyAlignment="1">
      <alignment vertical="center" wrapText="1"/>
    </xf>
    <xf numFmtId="0" fontId="178" fillId="33" borderId="117" xfId="0" applyFont="1" applyFill="1" applyBorder="1"/>
    <xf numFmtId="0" fontId="28" fillId="33" borderId="117" xfId="0" applyFont="1" applyFill="1" applyBorder="1" applyAlignment="1">
      <alignment vertical="center"/>
    </xf>
    <xf numFmtId="169" fontId="21" fillId="0" borderId="117" xfId="35974" applyNumberFormat="1" applyFont="1" applyBorder="1" applyAlignment="1">
      <alignment horizontal="center"/>
    </xf>
    <xf numFmtId="169" fontId="21" fillId="0" borderId="0" xfId="35974" applyNumberFormat="1" applyFont="1" applyBorder="1" applyAlignment="1">
      <alignment horizontal="center"/>
    </xf>
    <xf numFmtId="0" fontId="0" fillId="33" borderId="0" xfId="0" applyFill="1" applyAlignment="1">
      <alignment horizontal="right"/>
    </xf>
    <xf numFmtId="0" fontId="209" fillId="33" borderId="0" xfId="0" applyFont="1" applyFill="1" applyAlignment="1">
      <alignment horizontal="right"/>
    </xf>
    <xf numFmtId="0" fontId="169" fillId="33" borderId="0" xfId="0" applyFont="1" applyFill="1" applyAlignment="1">
      <alignment horizontal="right" wrapText="1"/>
    </xf>
    <xf numFmtId="0" fontId="319" fillId="0" borderId="0" xfId="0" applyFont="1"/>
    <xf numFmtId="242" fontId="218" fillId="0" borderId="0" xfId="0" applyNumberFormat="1" applyFont="1" applyAlignment="1">
      <alignment horizontal="left" vertical="center" wrapText="1" indent="1"/>
    </xf>
    <xf numFmtId="259" fontId="178" fillId="0" borderId="0" xfId="35974" applyNumberFormat="1" applyFont="1" applyBorder="1" applyAlignment="1">
      <alignment horizontal="right"/>
    </xf>
    <xf numFmtId="0" fontId="218" fillId="0" borderId="0" xfId="0" applyFont="1" applyAlignment="1">
      <alignment horizontal="left" vertical="center" wrapText="1" indent="1"/>
    </xf>
    <xf numFmtId="0" fontId="178" fillId="0" borderId="0" xfId="305" applyFont="1" applyAlignment="1">
      <alignment horizontal="left" vertical="center" wrapText="1" indent="2"/>
    </xf>
    <xf numFmtId="0" fontId="178" fillId="0" borderId="90" xfId="305" applyFont="1" applyBorder="1" applyAlignment="1">
      <alignment horizontal="left" vertical="center" wrapText="1" indent="2"/>
    </xf>
    <xf numFmtId="0" fontId="21" fillId="33" borderId="0" xfId="0" applyFont="1" applyFill="1" applyAlignment="1">
      <alignment horizontal="left" vertical="top" indent="1"/>
    </xf>
    <xf numFmtId="0" fontId="26" fillId="33" borderId="117" xfId="0" applyFont="1" applyFill="1" applyBorder="1" applyAlignment="1">
      <alignment horizontal="left"/>
    </xf>
    <xf numFmtId="0" fontId="24" fillId="0" borderId="117" xfId="0" applyFont="1" applyBorder="1" applyAlignment="1">
      <alignment horizontal="center"/>
    </xf>
    <xf numFmtId="0" fontId="26" fillId="33" borderId="0" xfId="0" applyFont="1" applyFill="1" applyAlignment="1">
      <alignment horizontal="right"/>
    </xf>
    <xf numFmtId="0" fontId="178" fillId="33" borderId="0" xfId="0" applyFont="1" applyFill="1" applyAlignment="1">
      <alignment horizontal="left" vertical="top"/>
    </xf>
    <xf numFmtId="0" fontId="24" fillId="0" borderId="90" xfId="0" applyFont="1" applyBorder="1" applyAlignment="1">
      <alignment horizontal="right"/>
    </xf>
    <xf numFmtId="0" fontId="21" fillId="33" borderId="90" xfId="0" applyFont="1" applyFill="1" applyBorder="1" applyAlignment="1">
      <alignment horizontal="right"/>
    </xf>
    <xf numFmtId="0" fontId="218" fillId="0" borderId="0" xfId="0" applyFont="1" applyAlignment="1">
      <alignment horizontal="left" indent="1"/>
    </xf>
    <xf numFmtId="0" fontId="21" fillId="33" borderId="0" xfId="0" applyFont="1" applyFill="1" applyAlignment="1">
      <alignment horizontal="left" vertical="center"/>
    </xf>
    <xf numFmtId="49" fontId="22" fillId="33" borderId="0" xfId="0" applyNumberFormat="1" applyFont="1" applyFill="1" applyAlignment="1" applyProtection="1">
      <alignment horizontal="center" vertical="center"/>
      <protection locked="0"/>
    </xf>
    <xf numFmtId="0" fontId="0" fillId="0" borderId="0" xfId="0" applyAlignment="1">
      <alignment wrapText="1"/>
    </xf>
    <xf numFmtId="0" fontId="219" fillId="0" borderId="0" xfId="0" applyFont="1" applyAlignment="1">
      <alignment horizontal="left" vertical="center" wrapText="1" indent="1"/>
    </xf>
    <xf numFmtId="169" fontId="178" fillId="0" borderId="0" xfId="35974" applyNumberFormat="1" applyFont="1" applyAlignment="1">
      <alignment horizontal="right"/>
    </xf>
    <xf numFmtId="242" fontId="219" fillId="0" borderId="0" xfId="0" applyNumberFormat="1" applyFont="1" applyAlignment="1">
      <alignment horizontal="center" vertical="center" wrapText="1"/>
    </xf>
    <xf numFmtId="0" fontId="22" fillId="0" borderId="0" xfId="0" applyFont="1" applyAlignment="1">
      <alignment horizontal="left" wrapText="1"/>
    </xf>
    <xf numFmtId="0" fontId="178" fillId="0" borderId="0" xfId="0" applyFont="1" applyAlignment="1">
      <alignment horizontal="left" vertical="center" wrapText="1" indent="1"/>
    </xf>
    <xf numFmtId="242" fontId="178"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1" fontId="21" fillId="33" borderId="90" xfId="35947" applyNumberFormat="1" applyFont="1" applyFill="1" applyBorder="1" applyAlignment="1" applyProtection="1">
      <alignment horizontal="right"/>
      <protection locked="0"/>
    </xf>
    <xf numFmtId="0" fontId="0" fillId="0" borderId="0" xfId="0" applyAlignment="1">
      <alignment horizontal="center" vertical="center" wrapText="1"/>
    </xf>
    <xf numFmtId="0" fontId="169" fillId="0" borderId="90" xfId="0" applyFont="1" applyBorder="1" applyAlignment="1">
      <alignment horizontal="right" vertical="center" wrapText="1"/>
    </xf>
    <xf numFmtId="0" fontId="169" fillId="0" borderId="90" xfId="0" applyFont="1" applyBorder="1" applyAlignment="1">
      <alignment horizontal="right" vertical="center"/>
    </xf>
    <xf numFmtId="0" fontId="24" fillId="0" borderId="90" xfId="0" applyFont="1" applyBorder="1" applyAlignment="1">
      <alignment horizontal="right" vertical="center" wrapText="1"/>
    </xf>
    <xf numFmtId="0" fontId="178" fillId="33" borderId="0" xfId="0" applyFont="1" applyFill="1" applyAlignment="1">
      <alignment horizontal="left" vertical="top" wrapText="1" indent="1"/>
    </xf>
    <xf numFmtId="0" fontId="178" fillId="0" borderId="0" xfId="305" applyFont="1" applyAlignment="1">
      <alignment horizontal="left" wrapText="1" indent="1"/>
    </xf>
    <xf numFmtId="0" fontId="219" fillId="117" borderId="0" xfId="0" applyFont="1" applyFill="1" applyAlignment="1">
      <alignment horizontal="left" vertical="top" wrapText="1"/>
    </xf>
    <xf numFmtId="174" fontId="219" fillId="117" borderId="0" xfId="0" applyNumberFormat="1" applyFont="1" applyFill="1" applyAlignment="1">
      <alignment horizontal="left" vertical="top" wrapText="1"/>
    </xf>
    <xf numFmtId="174" fontId="219" fillId="0" borderId="0" xfId="0" applyNumberFormat="1" applyFont="1" applyAlignment="1">
      <alignment horizontal="left" vertical="top" wrapText="1"/>
    </xf>
    <xf numFmtId="174" fontId="219" fillId="33" borderId="0" xfId="0" applyNumberFormat="1" applyFont="1" applyFill="1" applyAlignment="1">
      <alignment horizontal="left" vertical="top" wrapText="1"/>
    </xf>
    <xf numFmtId="0" fontId="24" fillId="33" borderId="90" xfId="0" applyFont="1" applyFill="1" applyBorder="1" applyAlignment="1">
      <alignment horizontal="right" wrapText="1"/>
    </xf>
    <xf numFmtId="241" fontId="24" fillId="33" borderId="90" xfId="0" applyNumberFormat="1" applyFont="1" applyFill="1" applyBorder="1" applyAlignment="1">
      <alignment horizontal="right" vertical="center" wrapText="1"/>
    </xf>
    <xf numFmtId="0" fontId="21" fillId="33" borderId="90" xfId="0" applyFont="1" applyFill="1" applyBorder="1" applyAlignment="1">
      <alignment horizontal="right" vertical="center" wrapText="1"/>
    </xf>
    <xf numFmtId="174" fontId="169" fillId="33" borderId="0" xfId="0" applyNumberFormat="1" applyFont="1" applyFill="1" applyAlignment="1">
      <alignment horizontal="center" vertical="top" wrapText="1"/>
    </xf>
    <xf numFmtId="0" fontId="21" fillId="0" borderId="90" xfId="0" applyFont="1" applyBorder="1" applyAlignment="1">
      <alignment horizontal="right" vertical="center"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90" xfId="0" applyFont="1" applyFill="1" applyBorder="1" applyAlignment="1">
      <alignment horizontal="left" vertical="center" wrapText="1" indent="2"/>
    </xf>
    <xf numFmtId="167" fontId="21" fillId="0" borderId="0" xfId="0" applyNumberFormat="1" applyFont="1" applyAlignment="1">
      <alignment vertical="top" wrapText="1"/>
    </xf>
    <xf numFmtId="0" fontId="169" fillId="127" borderId="0" xfId="0" applyFont="1" applyFill="1" applyAlignment="1">
      <alignment horizontal="right" vertical="top" wrapText="1"/>
    </xf>
    <xf numFmtId="0" fontId="176"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49" fontId="24" fillId="124" borderId="90" xfId="0" applyNumberFormat="1" applyFont="1" applyFill="1" applyBorder="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xf>
    <xf numFmtId="0" fontId="21" fillId="0" borderId="0" xfId="305" quotePrefix="1" applyFont="1" applyAlignment="1">
      <alignment horizontal="right" vertical="center"/>
    </xf>
    <xf numFmtId="0" fontId="21" fillId="0" borderId="90" xfId="305" quotePrefix="1" applyFont="1" applyBorder="1" applyAlignment="1">
      <alignment horizontal="right" vertical="center"/>
    </xf>
    <xf numFmtId="176" fontId="24" fillId="33" borderId="0" xfId="0" applyNumberFormat="1" applyFont="1" applyFill="1" applyAlignment="1">
      <alignment horizontal="right" vertical="top"/>
    </xf>
    <xf numFmtId="176" fontId="24" fillId="33" borderId="90" xfId="0" applyNumberFormat="1" applyFont="1" applyFill="1" applyBorder="1" applyAlignment="1">
      <alignment horizontal="right" vertical="top"/>
    </xf>
    <xf numFmtId="0" fontId="169" fillId="0" borderId="117" xfId="0" applyFont="1" applyBorder="1" applyAlignment="1">
      <alignment horizontal="right"/>
    </xf>
    <xf numFmtId="176" fontId="24" fillId="33" borderId="117" xfId="0" applyNumberFormat="1" applyFont="1" applyFill="1" applyBorder="1" applyAlignment="1">
      <alignment horizontal="right" vertical="top" wrapText="1"/>
    </xf>
    <xf numFmtId="176" fontId="21" fillId="33" borderId="90" xfId="0" applyNumberFormat="1" applyFont="1" applyFill="1" applyBorder="1" applyAlignment="1">
      <alignment horizontal="right" vertical="top" wrapText="1"/>
    </xf>
    <xf numFmtId="166" fontId="178" fillId="0" borderId="117" xfId="47950" applyNumberFormat="1" applyFont="1" applyBorder="1" applyAlignment="1">
      <alignment horizontal="right"/>
    </xf>
    <xf numFmtId="0" fontId="21" fillId="0" borderId="0" xfId="0" applyFont="1" applyAlignment="1" applyProtection="1">
      <alignment horizontal="left" vertical="top" wrapText="1"/>
      <protection locked="0"/>
    </xf>
    <xf numFmtId="0" fontId="21" fillId="0" borderId="0" xfId="0" applyFont="1" applyAlignment="1" applyProtection="1">
      <alignment vertical="top" wrapText="1"/>
      <protection locked="0"/>
    </xf>
    <xf numFmtId="0" fontId="21" fillId="33" borderId="117" xfId="0" applyFont="1" applyFill="1" applyBorder="1" applyProtection="1">
      <protection locked="0"/>
    </xf>
    <xf numFmtId="174" fontId="21" fillId="33" borderId="0" xfId="55771" applyNumberFormat="1" applyFont="1" applyFill="1"/>
    <xf numFmtId="174" fontId="21" fillId="33" borderId="0" xfId="55771" applyNumberFormat="1" applyFont="1" applyFill="1" applyAlignment="1">
      <alignment vertical="center"/>
    </xf>
    <xf numFmtId="174" fontId="21" fillId="33" borderId="0" xfId="55771" applyNumberFormat="1" applyFont="1" applyFill="1" applyBorder="1"/>
    <xf numFmtId="0" fontId="178" fillId="0" borderId="0" xfId="0" applyFont="1" applyAlignment="1">
      <alignment horizontal="left" indent="1"/>
    </xf>
    <xf numFmtId="0" fontId="21" fillId="0" borderId="90" xfId="35680" applyFont="1" applyBorder="1">
      <alignment vertical="center"/>
    </xf>
    <xf numFmtId="0" fontId="21" fillId="0" borderId="90" xfId="305" quotePrefix="1" applyFont="1" applyBorder="1" applyAlignment="1">
      <alignment horizontal="right"/>
    </xf>
    <xf numFmtId="0" fontId="21" fillId="0" borderId="90" xfId="55770" applyFont="1" applyFill="1" applyBorder="1" applyAlignment="1">
      <alignment horizontal="right" wrapText="1"/>
    </xf>
    <xf numFmtId="0" fontId="21" fillId="0" borderId="90" xfId="305" quotePrefix="1" applyFont="1" applyBorder="1" applyAlignment="1">
      <alignment horizontal="right" wrapText="1"/>
    </xf>
    <xf numFmtId="0" fontId="21" fillId="0" borderId="0" xfId="55770" applyFont="1" applyFill="1" applyBorder="1" applyAlignment="1">
      <alignment horizontal="right" wrapText="1"/>
    </xf>
    <xf numFmtId="0" fontId="21" fillId="0" borderId="0" xfId="305" quotePrefix="1" applyFont="1" applyAlignment="1">
      <alignment horizontal="right" wrapText="1"/>
    </xf>
    <xf numFmtId="0" fontId="22" fillId="0" borderId="0" xfId="55770" applyFont="1" applyFill="1" applyBorder="1" applyAlignment="1">
      <alignment horizontal="center" vertical="center" wrapText="1"/>
    </xf>
    <xf numFmtId="0" fontId="21" fillId="0" borderId="0" xfId="55770" applyFont="1" applyFill="1" applyBorder="1" applyAlignment="1">
      <alignment horizontal="right" vertical="center" wrapText="1"/>
    </xf>
    <xf numFmtId="3" fontId="21" fillId="0" borderId="90" xfId="55768" applyFont="1" applyFill="1" applyBorder="1" applyAlignment="1">
      <alignment horizontal="right"/>
      <protection locked="0"/>
    </xf>
    <xf numFmtId="3" fontId="21" fillId="0" borderId="0" xfId="55768" applyFont="1" applyFill="1" applyBorder="1" applyAlignment="1">
      <alignment horizontal="right"/>
      <protection locked="0"/>
    </xf>
    <xf numFmtId="0" fontId="21" fillId="0" borderId="0" xfId="55770" applyFont="1" applyFill="1" applyBorder="1" applyAlignment="1">
      <alignment horizontal="center" vertical="center"/>
    </xf>
    <xf numFmtId="0" fontId="176" fillId="127" borderId="0" xfId="0" applyFont="1" applyFill="1" applyAlignment="1">
      <alignment horizontal="right" vertical="top" wrapText="1"/>
    </xf>
    <xf numFmtId="0" fontId="24" fillId="33" borderId="90" xfId="0" applyFont="1" applyFill="1" applyBorder="1" applyAlignment="1">
      <alignment horizontal="center" vertical="center" wrapText="1"/>
    </xf>
    <xf numFmtId="0" fontId="0" fillId="0" borderId="117" xfId="0" applyBorder="1"/>
    <xf numFmtId="0" fontId="24" fillId="33" borderId="90" xfId="0" applyFont="1" applyFill="1" applyBorder="1" applyAlignment="1">
      <alignment horizontal="center"/>
    </xf>
    <xf numFmtId="166" fontId="24" fillId="33" borderId="0" xfId="0" applyNumberFormat="1" applyFont="1" applyFill="1"/>
    <xf numFmtId="174" fontId="24" fillId="0" borderId="0" xfId="55771" applyNumberFormat="1" applyFont="1" applyFill="1" applyBorder="1" applyAlignment="1">
      <alignment horizontal="left"/>
    </xf>
    <xf numFmtId="174" fontId="169" fillId="0" borderId="0" xfId="55771" applyNumberFormat="1" applyFont="1" applyFill="1" applyBorder="1" applyAlignment="1">
      <alignment horizontal="left" vertical="top" wrapText="1"/>
    </xf>
    <xf numFmtId="210" fontId="0" fillId="0" borderId="0" xfId="0" applyNumberFormat="1"/>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1" applyNumberFormat="1" applyFont="1" applyBorder="1" applyAlignment="1">
      <alignment horizontal="right" vertical="center" wrapText="1"/>
    </xf>
    <xf numFmtId="174" fontId="21" fillId="0" borderId="0" xfId="0" applyNumberFormat="1" applyFont="1" applyAlignment="1">
      <alignment horizontal="right" vertical="top"/>
    </xf>
    <xf numFmtId="174" fontId="178" fillId="0" borderId="0" xfId="0" applyNumberFormat="1" applyFont="1" applyAlignment="1">
      <alignment horizontal="right" vertical="top"/>
    </xf>
    <xf numFmtId="174" fontId="22" fillId="0" borderId="0" xfId="0" applyNumberFormat="1" applyFont="1" applyAlignment="1">
      <alignment horizontal="right" vertical="top"/>
    </xf>
    <xf numFmtId="174" fontId="21" fillId="0" borderId="90" xfId="0" applyNumberFormat="1" applyFont="1" applyBorder="1" applyAlignment="1">
      <alignment horizontal="right" vertical="top"/>
    </xf>
    <xf numFmtId="11" fontId="24" fillId="0" borderId="0" xfId="0" applyNumberFormat="1" applyFont="1"/>
    <xf numFmtId="265" fontId="24" fillId="0" borderId="0" xfId="55771" applyNumberFormat="1" applyFont="1"/>
    <xf numFmtId="0" fontId="321" fillId="0" borderId="0" xfId="0" applyFont="1"/>
    <xf numFmtId="0" fontId="101" fillId="0" borderId="90" xfId="0" applyFont="1" applyBorder="1" applyAlignment="1">
      <alignment horizontal="right"/>
    </xf>
    <xf numFmtId="210" fontId="21" fillId="33" borderId="0" xfId="0" applyNumberFormat="1" applyFont="1" applyFill="1"/>
    <xf numFmtId="0" fontId="26" fillId="0" borderId="117" xfId="0" applyFont="1" applyBorder="1" applyAlignment="1">
      <alignment horizontal="left" vertical="top" wrapText="1"/>
    </xf>
    <xf numFmtId="0" fontId="21" fillId="0" borderId="117" xfId="0" applyFont="1" applyBorder="1" applyProtection="1">
      <protection locked="0"/>
    </xf>
    <xf numFmtId="166" fontId="178" fillId="0" borderId="90" xfId="47950" applyNumberFormat="1" applyFont="1" applyBorder="1" applyAlignment="1">
      <alignment horizontal="right"/>
    </xf>
    <xf numFmtId="260" fontId="21" fillId="0" borderId="90" xfId="35974" applyNumberFormat="1" applyFont="1" applyBorder="1" applyAlignment="1">
      <alignment horizontal="right"/>
    </xf>
    <xf numFmtId="0" fontId="21" fillId="33" borderId="117" xfId="0" applyFont="1" applyFill="1" applyBorder="1"/>
    <xf numFmtId="174" fontId="21" fillId="0" borderId="117" xfId="55771" applyNumberFormat="1" applyFont="1" applyFill="1" applyBorder="1" applyAlignment="1" applyProtection="1">
      <alignment horizontal="right"/>
    </xf>
    <xf numFmtId="3" fontId="21" fillId="33" borderId="117" xfId="0" applyNumberFormat="1" applyFont="1" applyFill="1" applyBorder="1"/>
    <xf numFmtId="49" fontId="21" fillId="33" borderId="117" xfId="0" applyNumberFormat="1" applyFont="1" applyFill="1" applyBorder="1" applyAlignment="1">
      <alignment horizontal="left"/>
    </xf>
    <xf numFmtId="3" fontId="21" fillId="33" borderId="117" xfId="0" applyNumberFormat="1" applyFont="1" applyFill="1" applyBorder="1" applyAlignment="1">
      <alignment horizontal="right" vertical="center"/>
    </xf>
    <xf numFmtId="3" fontId="22" fillId="33" borderId="117" xfId="0" applyNumberFormat="1" applyFont="1" applyFill="1" applyBorder="1" applyAlignment="1">
      <alignment vertical="center"/>
    </xf>
    <xf numFmtId="0" fontId="21" fillId="33" borderId="90" xfId="0" applyFont="1" applyFill="1" applyBorder="1"/>
    <xf numFmtId="0" fontId="21" fillId="33" borderId="117" xfId="0" applyFont="1" applyFill="1" applyBorder="1" applyAlignment="1">
      <alignment horizontal="left" vertical="center"/>
    </xf>
    <xf numFmtId="49" fontId="21" fillId="33" borderId="117" xfId="0" applyNumberFormat="1" applyFont="1" applyFill="1" applyBorder="1" applyAlignment="1" applyProtection="1">
      <alignment horizontal="right"/>
      <protection locked="0"/>
    </xf>
    <xf numFmtId="174" fontId="24" fillId="33" borderId="117" xfId="55771" applyNumberFormat="1" applyFont="1" applyFill="1" applyBorder="1"/>
    <xf numFmtId="0" fontId="24" fillId="33" borderId="117" xfId="0" applyFont="1" applyFill="1" applyBorder="1" applyAlignment="1">
      <alignment horizontal="right" wrapText="1"/>
    </xf>
    <xf numFmtId="0" fontId="21" fillId="33" borderId="90" xfId="0" applyFont="1" applyFill="1" applyBorder="1" applyAlignment="1">
      <alignment horizontal="left" vertical="top" wrapText="1"/>
    </xf>
    <xf numFmtId="2" fontId="24" fillId="124" borderId="90" xfId="0" applyNumberFormat="1" applyFont="1" applyFill="1" applyBorder="1" applyAlignment="1">
      <alignment horizontal="right" vertical="top" wrapText="1"/>
    </xf>
    <xf numFmtId="2" fontId="24" fillId="33" borderId="90" xfId="0" applyNumberFormat="1" applyFont="1" applyFill="1" applyBorder="1" applyAlignment="1">
      <alignment horizontal="right" vertical="top" wrapText="1"/>
    </xf>
    <xf numFmtId="0" fontId="21" fillId="0" borderId="117" xfId="0" applyFont="1" applyBorder="1" applyAlignment="1">
      <alignment horizontal="center" vertical="center"/>
    </xf>
    <xf numFmtId="0" fontId="21" fillId="0" borderId="117" xfId="0" applyFont="1" applyBorder="1" applyAlignment="1">
      <alignment horizontal="center" vertical="center" wrapText="1"/>
    </xf>
    <xf numFmtId="0" fontId="21" fillId="0" borderId="117" xfId="0" applyFont="1" applyBorder="1" applyAlignment="1">
      <alignment horizontal="right" vertical="top"/>
    </xf>
    <xf numFmtId="0" fontId="21" fillId="0" borderId="117" xfId="0" applyFont="1" applyBorder="1" applyAlignment="1">
      <alignment horizontal="center" vertical="top"/>
    </xf>
    <xf numFmtId="0" fontId="21" fillId="0" borderId="117" xfId="0" applyFont="1" applyBorder="1" applyAlignment="1">
      <alignment horizontal="right" vertical="top" wrapText="1"/>
    </xf>
    <xf numFmtId="0" fontId="176" fillId="0" borderId="117" xfId="0" applyFont="1" applyBorder="1" applyAlignment="1">
      <alignment horizontal="right" vertical="top" wrapText="1"/>
    </xf>
    <xf numFmtId="0" fontId="22" fillId="0" borderId="117" xfId="0" applyFont="1" applyBorder="1" applyAlignment="1">
      <alignment vertical="top"/>
    </xf>
    <xf numFmtId="3" fontId="21" fillId="0" borderId="117" xfId="0" applyNumberFormat="1" applyFont="1" applyBorder="1" applyAlignment="1">
      <alignment vertical="top" wrapText="1"/>
    </xf>
    <xf numFmtId="0" fontId="21" fillId="0" borderId="117" xfId="0" applyFont="1" applyBorder="1" applyAlignment="1">
      <alignment vertical="top"/>
    </xf>
    <xf numFmtId="3" fontId="22" fillId="0" borderId="117" xfId="0" applyNumberFormat="1" applyFont="1" applyBorder="1" applyAlignment="1">
      <alignment vertical="top" wrapText="1"/>
    </xf>
    <xf numFmtId="167" fontId="22" fillId="0" borderId="117" xfId="0" applyNumberFormat="1" applyFont="1" applyBorder="1" applyAlignment="1">
      <alignment vertical="top" wrapText="1"/>
    </xf>
    <xf numFmtId="167" fontId="21" fillId="0" borderId="90" xfId="0" applyNumberFormat="1" applyFont="1" applyBorder="1" applyAlignment="1">
      <alignment vertical="top"/>
    </xf>
    <xf numFmtId="167" fontId="22" fillId="0" borderId="90" xfId="0" applyNumberFormat="1" applyFont="1" applyBorder="1" applyAlignment="1">
      <alignment vertical="top"/>
    </xf>
    <xf numFmtId="49" fontId="21" fillId="124" borderId="117" xfId="0" applyNumberFormat="1" applyFont="1" applyFill="1" applyBorder="1" applyAlignment="1">
      <alignment horizontal="right"/>
    </xf>
    <xf numFmtId="49" fontId="21" fillId="124" borderId="117" xfId="0" applyNumberFormat="1" applyFont="1" applyFill="1" applyBorder="1" applyAlignment="1">
      <alignment horizontal="right" vertical="center"/>
    </xf>
    <xf numFmtId="49" fontId="21" fillId="124" borderId="117" xfId="0" applyNumberFormat="1" applyFont="1" applyFill="1" applyBorder="1" applyAlignment="1">
      <alignment horizontal="center" vertical="center"/>
    </xf>
    <xf numFmtId="49" fontId="24" fillId="124" borderId="117" xfId="0" applyNumberFormat="1" applyFont="1" applyFill="1" applyBorder="1" applyAlignment="1">
      <alignment horizontal="right" vertical="center" wrapText="1"/>
    </xf>
    <xf numFmtId="49" fontId="21" fillId="124" borderId="117" xfId="0" applyNumberFormat="1" applyFont="1" applyFill="1" applyBorder="1" applyAlignment="1">
      <alignment vertical="center" wrapText="1"/>
    </xf>
    <xf numFmtId="174" fontId="21" fillId="124" borderId="117" xfId="55771" applyNumberFormat="1" applyFont="1" applyFill="1" applyBorder="1" applyAlignment="1">
      <alignment vertical="center" wrapText="1"/>
    </xf>
    <xf numFmtId="172" fontId="24" fillId="33" borderId="117" xfId="0" applyNumberFormat="1" applyFont="1" applyFill="1" applyBorder="1"/>
    <xf numFmtId="0" fontId="169" fillId="0" borderId="117" xfId="0" applyFont="1" applyBorder="1" applyAlignment="1">
      <alignment horizontal="right" vertical="center" wrapText="1"/>
    </xf>
    <xf numFmtId="0" fontId="24" fillId="0" borderId="117" xfId="0" applyFont="1" applyBorder="1" applyAlignment="1">
      <alignment horizontal="center" vertical="center" wrapText="1"/>
    </xf>
    <xf numFmtId="0" fontId="28" fillId="33" borderId="90" xfId="0" applyFont="1" applyFill="1" applyBorder="1" applyAlignment="1">
      <alignment vertical="center"/>
    </xf>
    <xf numFmtId="0" fontId="21" fillId="33" borderId="117" xfId="0" applyFont="1" applyFill="1" applyBorder="1" applyAlignment="1">
      <alignment vertical="center"/>
    </xf>
    <xf numFmtId="259" fontId="24" fillId="33" borderId="90" xfId="53195" applyNumberFormat="1" applyFont="1" applyFill="1" applyBorder="1"/>
    <xf numFmtId="0" fontId="169" fillId="33" borderId="117" xfId="0" applyFont="1" applyFill="1" applyBorder="1" applyAlignment="1">
      <alignment horizontal="right" wrapText="1"/>
    </xf>
    <xf numFmtId="0" fontId="21" fillId="33" borderId="117" xfId="0" applyFont="1" applyFill="1" applyBorder="1" applyAlignment="1">
      <alignment horizontal="right" vertical="top" wrapText="1"/>
    </xf>
    <xf numFmtId="0" fontId="21" fillId="33" borderId="117" xfId="0" applyFont="1" applyFill="1" applyBorder="1" applyAlignment="1">
      <alignment horizontal="left" vertical="top" wrapText="1"/>
    </xf>
    <xf numFmtId="174" fontId="169" fillId="33" borderId="117" xfId="55771" applyNumberFormat="1" applyFont="1" applyFill="1" applyBorder="1" applyAlignment="1">
      <alignment horizontal="right" vertical="top" wrapText="1"/>
    </xf>
    <xf numFmtId="0" fontId="21" fillId="33" borderId="117" xfId="0" applyFont="1" applyFill="1" applyBorder="1" applyAlignment="1">
      <alignment horizontal="right"/>
    </xf>
    <xf numFmtId="174" fontId="24" fillId="33" borderId="117" xfId="0" applyNumberFormat="1" applyFont="1" applyFill="1" applyBorder="1" applyAlignment="1">
      <alignment horizontal="right" vertical="top" wrapText="1"/>
    </xf>
    <xf numFmtId="174" fontId="24" fillId="33" borderId="117" xfId="0" applyNumberFormat="1" applyFont="1" applyFill="1" applyBorder="1" applyAlignment="1">
      <alignment horizontal="left" vertical="top" wrapText="1"/>
    </xf>
    <xf numFmtId="0" fontId="22" fillId="33" borderId="117" xfId="0" applyFont="1" applyFill="1" applyBorder="1"/>
    <xf numFmtId="0" fontId="22" fillId="117" borderId="117" xfId="0" applyFont="1" applyFill="1" applyBorder="1" applyAlignment="1">
      <alignment horizontal="left" vertical="center"/>
    </xf>
    <xf numFmtId="3" fontId="21" fillId="117" borderId="117" xfId="9168" applyFont="1" applyFill="1" applyBorder="1" applyAlignment="1">
      <alignment horizontal="center" vertical="top"/>
      <protection locked="0"/>
    </xf>
    <xf numFmtId="0" fontId="22" fillId="0" borderId="117" xfId="0" applyFont="1" applyBorder="1" applyAlignment="1">
      <alignment horizontal="left" vertical="center" wrapText="1"/>
    </xf>
    <xf numFmtId="0" fontId="24" fillId="0" borderId="90" xfId="0" applyFont="1" applyBorder="1" applyAlignment="1">
      <alignment horizontal="right" wrapText="1"/>
    </xf>
    <xf numFmtId="0" fontId="24" fillId="0" borderId="90" xfId="0" applyFont="1" applyBorder="1" applyAlignment="1">
      <alignment horizontal="left" vertical="center" wrapText="1"/>
    </xf>
    <xf numFmtId="0" fontId="21" fillId="33" borderId="117" xfId="0" applyFont="1" applyFill="1" applyBorder="1" applyAlignment="1">
      <alignment horizontal="left" vertical="top"/>
    </xf>
    <xf numFmtId="10" fontId="21" fillId="33" borderId="117" xfId="0" applyNumberFormat="1" applyFont="1" applyFill="1" applyBorder="1" applyAlignment="1">
      <alignment vertical="center"/>
    </xf>
    <xf numFmtId="0" fontId="21" fillId="0" borderId="117" xfId="0" applyFont="1" applyBorder="1" applyAlignment="1">
      <alignment vertical="center"/>
    </xf>
    <xf numFmtId="0" fontId="24" fillId="33" borderId="117" xfId="0" applyFont="1" applyFill="1" applyBorder="1"/>
    <xf numFmtId="174" fontId="169" fillId="0" borderId="117" xfId="55771" applyNumberFormat="1" applyFont="1" applyFill="1" applyBorder="1" applyAlignment="1">
      <alignment horizontal="left" vertical="top" wrapText="1"/>
    </xf>
    <xf numFmtId="174" fontId="169" fillId="117" borderId="117" xfId="0" applyNumberFormat="1" applyFont="1" applyFill="1" applyBorder="1" applyAlignment="1">
      <alignment horizontal="left" vertical="top" wrapText="1"/>
    </xf>
    <xf numFmtId="174" fontId="169" fillId="0" borderId="117" xfId="0" applyNumberFormat="1" applyFont="1" applyBorder="1" applyAlignment="1">
      <alignment horizontal="left" vertical="top" wrapText="1"/>
    </xf>
    <xf numFmtId="174" fontId="169" fillId="33" borderId="117" xfId="0" applyNumberFormat="1" applyFont="1" applyFill="1" applyBorder="1" applyAlignment="1">
      <alignment horizontal="left" vertical="top" wrapText="1"/>
    </xf>
    <xf numFmtId="0" fontId="169" fillId="33" borderId="117" xfId="0" applyFont="1" applyFill="1" applyBorder="1" applyAlignment="1">
      <alignment horizontal="left" vertical="top" wrapText="1"/>
    </xf>
    <xf numFmtId="0" fontId="24" fillId="33" borderId="117" xfId="0" applyFont="1" applyFill="1" applyBorder="1" applyAlignment="1">
      <alignment horizontal="right"/>
    </xf>
    <xf numFmtId="0" fontId="24" fillId="33" borderId="117" xfId="0" applyFont="1" applyFill="1" applyBorder="1" applyAlignment="1">
      <alignment vertical="top" wrapText="1"/>
    </xf>
    <xf numFmtId="174" fontId="169" fillId="33" borderId="117" xfId="0" applyNumberFormat="1" applyFont="1" applyFill="1" applyBorder="1" applyAlignment="1">
      <alignment horizontal="center" vertical="top" wrapText="1"/>
    </xf>
    <xf numFmtId="176" fontId="24" fillId="33" borderId="117" xfId="0" applyNumberFormat="1" applyFont="1" applyFill="1" applyBorder="1" applyAlignment="1">
      <alignment horizontal="right" vertical="top"/>
    </xf>
    <xf numFmtId="0" fontId="24" fillId="33" borderId="117" xfId="0" applyFont="1" applyFill="1" applyBorder="1" applyAlignment="1">
      <alignment vertical="top"/>
    </xf>
    <xf numFmtId="174" fontId="22" fillId="0" borderId="117" xfId="0" applyNumberFormat="1" applyFont="1" applyBorder="1" applyAlignment="1">
      <alignment horizontal="left" vertical="top"/>
    </xf>
    <xf numFmtId="174" fontId="22" fillId="0" borderId="117" xfId="0" applyNumberFormat="1" applyFont="1" applyBorder="1" applyAlignment="1">
      <alignment horizontal="right" vertical="top"/>
    </xf>
    <xf numFmtId="174" fontId="22" fillId="33" borderId="117" xfId="0" applyNumberFormat="1" applyFont="1" applyFill="1" applyBorder="1" applyAlignment="1">
      <alignment horizontal="left" vertical="top"/>
    </xf>
    <xf numFmtId="174" fontId="22" fillId="117" borderId="117" xfId="0" applyNumberFormat="1" applyFont="1" applyFill="1" applyBorder="1" applyAlignment="1">
      <alignment horizontal="left" vertical="top"/>
    </xf>
    <xf numFmtId="0" fontId="21" fillId="127" borderId="90" xfId="0" applyFont="1" applyFill="1" applyBorder="1" applyAlignment="1">
      <alignment horizontal="left" vertical="center"/>
    </xf>
    <xf numFmtId="169" fontId="21" fillId="0" borderId="90" xfId="0" applyNumberFormat="1" applyFont="1" applyBorder="1" applyAlignment="1">
      <alignment horizontal="right"/>
    </xf>
    <xf numFmtId="260" fontId="21" fillId="0" borderId="90" xfId="36803" applyNumberFormat="1" applyFont="1" applyBorder="1" applyAlignment="1">
      <alignment horizontal="right" vertical="center"/>
    </xf>
    <xf numFmtId="0" fontId="21" fillId="0" borderId="90" xfId="0" applyFont="1" applyBorder="1" applyAlignment="1">
      <alignment horizontal="left" wrapText="1"/>
    </xf>
    <xf numFmtId="259" fontId="21" fillId="0" borderId="90" xfId="55771" applyNumberFormat="1" applyFont="1" applyBorder="1" applyAlignment="1">
      <alignment horizontal="right"/>
    </xf>
    <xf numFmtId="0" fontId="169" fillId="0" borderId="117" xfId="0" applyFont="1" applyBorder="1" applyAlignment="1">
      <alignment horizontal="left" vertical="center" wrapText="1"/>
    </xf>
    <xf numFmtId="176" fontId="24" fillId="0" borderId="90" xfId="0" applyNumberFormat="1" applyFont="1" applyBorder="1" applyAlignment="1">
      <alignment horizontal="right" vertical="top" wrapText="1"/>
    </xf>
    <xf numFmtId="0" fontId="24" fillId="117" borderId="90" xfId="0" applyFont="1" applyFill="1" applyBorder="1" applyAlignment="1">
      <alignment horizontal="left" vertical="top" wrapText="1"/>
    </xf>
    <xf numFmtId="174" fontId="24" fillId="0" borderId="90" xfId="0" applyNumberFormat="1" applyFont="1" applyBorder="1" applyAlignment="1">
      <alignment horizontal="left" vertical="top" wrapText="1"/>
    </xf>
    <xf numFmtId="176" fontId="24" fillId="33" borderId="90" xfId="0" applyNumberFormat="1" applyFont="1" applyFill="1" applyBorder="1" applyAlignment="1">
      <alignment horizontal="right" vertical="top" wrapText="1"/>
    </xf>
    <xf numFmtId="0" fontId="24" fillId="33" borderId="90" xfId="0" applyFont="1" applyFill="1" applyBorder="1" applyAlignment="1">
      <alignment horizontal="left" vertical="top" wrapText="1"/>
    </xf>
    <xf numFmtId="0" fontId="24" fillId="117" borderId="90" xfId="0" applyFont="1" applyFill="1" applyBorder="1" applyAlignment="1">
      <alignment vertical="top" wrapText="1"/>
    </xf>
    <xf numFmtId="0" fontId="24" fillId="0" borderId="90" xfId="0" applyFont="1" applyBorder="1" applyAlignment="1">
      <alignment vertical="top" wrapText="1"/>
    </xf>
    <xf numFmtId="166" fontId="24" fillId="33" borderId="90" xfId="0" applyNumberFormat="1" applyFont="1" applyFill="1" applyBorder="1" applyAlignment="1">
      <alignment horizontal="left" vertical="top" wrapText="1"/>
    </xf>
    <xf numFmtId="174" fontId="21" fillId="33" borderId="117" xfId="55771" applyNumberFormat="1" applyFont="1" applyFill="1" applyBorder="1" applyAlignment="1">
      <alignment horizontal="right" vertical="top"/>
    </xf>
    <xf numFmtId="0" fontId="21" fillId="0" borderId="90" xfId="55769" applyFont="1" applyBorder="1" applyAlignment="1">
      <alignment horizontal="right" vertical="center" wrapText="1"/>
    </xf>
    <xf numFmtId="0" fontId="21" fillId="0" borderId="90" xfId="55769" quotePrefix="1" applyFont="1" applyBorder="1" applyAlignment="1">
      <alignment horizontal="right" wrapText="1"/>
    </xf>
    <xf numFmtId="0" fontId="21" fillId="0" borderId="90" xfId="55769" applyFont="1" applyBorder="1" applyAlignment="1">
      <alignment horizontal="left" wrapText="1"/>
    </xf>
    <xf numFmtId="170" fontId="21" fillId="0" borderId="90" xfId="55771" applyNumberFormat="1" applyFont="1" applyBorder="1" applyAlignment="1">
      <alignment horizontal="right" vertical="center"/>
    </xf>
    <xf numFmtId="174" fontId="169" fillId="0" borderId="0" xfId="55771" applyNumberFormat="1" applyFont="1" applyBorder="1" applyAlignment="1">
      <alignment vertical="center" wrapText="1"/>
    </xf>
    <xf numFmtId="174" fontId="169" fillId="0" borderId="90" xfId="55771" applyNumberFormat="1" applyFont="1" applyBorder="1" applyAlignment="1">
      <alignment vertical="center" wrapText="1"/>
    </xf>
    <xf numFmtId="174" fontId="169" fillId="0" borderId="0" xfId="55771" applyNumberFormat="1" applyFont="1" applyAlignment="1">
      <alignment vertical="center" wrapText="1"/>
    </xf>
    <xf numFmtId="169" fontId="24" fillId="0" borderId="0" xfId="55771" applyNumberFormat="1" applyFont="1" applyFill="1"/>
    <xf numFmtId="169" fontId="218" fillId="0" borderId="0" xfId="55771" applyNumberFormat="1" applyFont="1" applyFill="1"/>
    <xf numFmtId="260" fontId="24" fillId="0" borderId="0" xfId="55771" applyNumberFormat="1" applyFont="1" applyFill="1"/>
    <xf numFmtId="260" fontId="218" fillId="0" borderId="0" xfId="55771" applyNumberFormat="1" applyFont="1" applyFill="1"/>
    <xf numFmtId="260" fontId="178" fillId="0" borderId="0" xfId="35974" applyNumberFormat="1" applyFont="1" applyAlignment="1">
      <alignment horizontal="right"/>
    </xf>
    <xf numFmtId="166" fontId="24" fillId="33" borderId="0" xfId="55771" applyNumberFormat="1" applyFont="1" applyFill="1"/>
    <xf numFmtId="0" fontId="21" fillId="0" borderId="90" xfId="0" applyFont="1" applyBorder="1" applyAlignment="1">
      <alignment horizontal="left"/>
    </xf>
    <xf numFmtId="0" fontId="21" fillId="0" borderId="90" xfId="0" applyFont="1" applyBorder="1" applyAlignment="1">
      <alignment horizontal="right"/>
    </xf>
    <xf numFmtId="260" fontId="22" fillId="0" borderId="0" xfId="35974" applyNumberFormat="1" applyFont="1" applyAlignment="1">
      <alignment horizontal="right"/>
    </xf>
    <xf numFmtId="210" fontId="24" fillId="33" borderId="0" xfId="0" applyNumberFormat="1" applyFont="1" applyFill="1"/>
    <xf numFmtId="174" fontId="218" fillId="117" borderId="0" xfId="0" applyNumberFormat="1" applyFont="1" applyFill="1" applyAlignment="1">
      <alignment horizontal="right" wrapText="1"/>
    </xf>
    <xf numFmtId="11" fontId="24" fillId="33" borderId="0" xfId="0" applyNumberFormat="1" applyFont="1" applyFill="1"/>
    <xf numFmtId="9" fontId="24" fillId="33" borderId="0" xfId="36803" applyFont="1" applyFill="1"/>
    <xf numFmtId="10" fontId="24" fillId="33" borderId="0" xfId="36803" applyNumberFormat="1" applyFont="1" applyFill="1"/>
    <xf numFmtId="4" fontId="24" fillId="33" borderId="0" xfId="0" applyNumberFormat="1" applyFont="1" applyFill="1"/>
    <xf numFmtId="174" fontId="218" fillId="0" borderId="0" xfId="55771" applyNumberFormat="1" applyFont="1"/>
    <xf numFmtId="174" fontId="24" fillId="0" borderId="0" xfId="55771" applyNumberFormat="1" applyFont="1"/>
    <xf numFmtId="174" fontId="218"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1" fontId="21" fillId="33" borderId="90" xfId="0" applyNumberFormat="1" applyFont="1" applyFill="1" applyBorder="1" applyAlignment="1">
      <alignment horizontal="right"/>
    </xf>
    <xf numFmtId="170" fontId="21" fillId="33" borderId="90" xfId="35975" applyNumberFormat="1" applyFont="1" applyFill="1" applyBorder="1" applyAlignment="1" applyProtection="1">
      <alignment horizontal="right"/>
      <protection locked="0"/>
    </xf>
    <xf numFmtId="170" fontId="21" fillId="33" borderId="117" xfId="35975" applyNumberFormat="1" applyFont="1" applyFill="1" applyBorder="1" applyAlignment="1" applyProtection="1">
      <alignment horizontal="right"/>
      <protection locked="0"/>
    </xf>
    <xf numFmtId="0" fontId="21" fillId="0" borderId="90" xfId="305" applyFont="1" applyBorder="1" applyAlignment="1">
      <alignment wrapText="1"/>
    </xf>
    <xf numFmtId="0" fontId="178" fillId="0" borderId="90" xfId="305" applyFont="1" applyBorder="1" applyAlignment="1">
      <alignment horizontal="left" wrapText="1" indent="1"/>
    </xf>
    <xf numFmtId="174" fontId="178" fillId="0" borderId="90" xfId="55771" applyNumberFormat="1" applyFont="1" applyFill="1" applyBorder="1" applyAlignment="1" applyProtection="1">
      <alignment horizontal="right" vertical="center"/>
      <protection locked="0"/>
    </xf>
    <xf numFmtId="174" fontId="24" fillId="0" borderId="0" xfId="0" applyNumberFormat="1" applyFont="1"/>
    <xf numFmtId="166" fontId="24" fillId="0" borderId="0" xfId="55771"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60" fontId="24" fillId="0" borderId="0" xfId="6213" applyNumberFormat="1" applyFont="1" applyFill="1" applyAlignment="1">
      <alignment horizontal="right"/>
    </xf>
    <xf numFmtId="260" fontId="24" fillId="0" borderId="0" xfId="6213" applyNumberFormat="1" applyFont="1" applyFill="1"/>
    <xf numFmtId="174" fontId="0" fillId="33" borderId="0" xfId="0" applyNumberFormat="1" applyFill="1" applyAlignment="1">
      <alignment vertical="center"/>
    </xf>
    <xf numFmtId="242" fontId="16" fillId="0" borderId="0" xfId="53195" applyNumberFormat="1" applyFont="1" applyFill="1"/>
    <xf numFmtId="0" fontId="22" fillId="33" borderId="117" xfId="0" applyFont="1" applyFill="1" applyBorder="1" applyAlignment="1">
      <alignment horizontal="left" vertical="top"/>
    </xf>
    <xf numFmtId="0" fontId="101" fillId="117" borderId="0" xfId="48779" applyFont="1" applyFill="1" applyAlignment="1" applyProtection="1"/>
    <xf numFmtId="0" fontId="101" fillId="0" borderId="0" xfId="48779" applyFont="1" applyFill="1" applyAlignment="1" applyProtection="1"/>
    <xf numFmtId="0" fontId="101" fillId="0" borderId="0" xfId="48779" applyFont="1" applyAlignment="1" applyProtection="1"/>
    <xf numFmtId="0" fontId="101" fillId="0" borderId="0" xfId="48779" applyFont="1" applyFill="1" applyAlignment="1" applyProtection="1">
      <alignment wrapText="1"/>
    </xf>
    <xf numFmtId="0" fontId="322" fillId="33" borderId="0" xfId="0" applyFont="1" applyFill="1"/>
    <xf numFmtId="0" fontId="323" fillId="33" borderId="0" xfId="0" applyFont="1" applyFill="1" applyAlignment="1">
      <alignment vertical="center"/>
    </xf>
    <xf numFmtId="0" fontId="324" fillId="33" borderId="0" xfId="0" applyFont="1" applyFill="1"/>
    <xf numFmtId="0" fontId="324" fillId="33" borderId="0" xfId="0" applyFont="1" applyFill="1" applyAlignment="1">
      <alignment vertical="center"/>
    </xf>
    <xf numFmtId="169" fontId="24" fillId="33" borderId="0" xfId="0" applyNumberFormat="1" applyFont="1" applyFill="1"/>
    <xf numFmtId="0" fontId="24" fillId="0" borderId="117" xfId="0" applyFont="1" applyBorder="1" applyAlignment="1">
      <alignment horizontal="right"/>
    </xf>
    <xf numFmtId="175" fontId="169" fillId="0" borderId="117"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0" fontId="24" fillId="33" borderId="117" xfId="0" applyFont="1" applyFill="1" applyBorder="1" applyAlignment="1">
      <alignment horizontal="right" vertical="top" wrapText="1"/>
    </xf>
    <xf numFmtId="0" fontId="220" fillId="0" borderId="90" xfId="0" applyFont="1" applyBorder="1"/>
    <xf numFmtId="0" fontId="317" fillId="0" borderId="0" xfId="35681" applyFont="1" applyAlignment="1">
      <alignment horizontal="left"/>
    </xf>
    <xf numFmtId="174" fontId="169" fillId="0" borderId="90" xfId="0" applyNumberFormat="1" applyFont="1" applyBorder="1" applyAlignment="1">
      <alignment horizontal="left" vertical="top" wrapText="1"/>
    </xf>
    <xf numFmtId="260" fontId="178"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7"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169" fontId="21" fillId="0" borderId="0" xfId="35974" applyNumberFormat="1" applyFont="1" applyAlignment="1">
      <alignment horizontal="right" vertical="center"/>
    </xf>
    <xf numFmtId="242" fontId="21" fillId="0" borderId="90" xfId="0" applyNumberFormat="1" applyFont="1" applyBorder="1" applyAlignment="1">
      <alignment horizontal="right" vertical="center"/>
    </xf>
    <xf numFmtId="242" fontId="169" fillId="0" borderId="0" xfId="0" applyNumberFormat="1" applyFont="1" applyAlignment="1">
      <alignment horizontal="right" vertical="center" wrapText="1"/>
    </xf>
    <xf numFmtId="3" fontId="178" fillId="117" borderId="0" xfId="0" applyNumberFormat="1" applyFont="1" applyFill="1" applyAlignment="1">
      <alignment vertical="top"/>
    </xf>
    <xf numFmtId="0" fontId="21" fillId="0" borderId="0" xfId="0" applyFont="1" applyAlignment="1">
      <alignment horizontal="left" vertical="center" wrapText="1" indent="1"/>
    </xf>
    <xf numFmtId="0" fontId="178" fillId="0" borderId="0" xfId="0" applyFont="1" applyAlignment="1">
      <alignment horizontal="left" vertical="center" wrapText="1" indent="2"/>
    </xf>
    <xf numFmtId="0" fontId="101" fillId="117" borderId="0" xfId="48779" applyFont="1" applyFill="1" applyAlignment="1" applyProtection="1">
      <alignment vertical="top"/>
    </xf>
    <xf numFmtId="0" fontId="215" fillId="117" borderId="0" xfId="0" applyFont="1" applyFill="1" applyAlignment="1">
      <alignment vertical="top"/>
    </xf>
    <xf numFmtId="0" fontId="215" fillId="117" borderId="0" xfId="0" applyFont="1" applyFill="1" applyAlignment="1">
      <alignment horizontal="right" vertical="top"/>
    </xf>
    <xf numFmtId="0" fontId="215" fillId="117" borderId="0" xfId="0" applyFont="1" applyFill="1" applyAlignment="1">
      <alignment horizontal="left" vertical="top" wrapText="1"/>
    </xf>
    <xf numFmtId="174" fontId="21" fillId="0" borderId="0" xfId="55771" applyNumberFormat="1" applyFont="1" applyFill="1" applyAlignment="1">
      <alignment vertical="center"/>
    </xf>
    <xf numFmtId="260" fontId="178" fillId="0" borderId="0" xfId="36803" applyNumberFormat="1" applyFont="1" applyAlignment="1" applyProtection="1">
      <alignment horizontal="right" vertical="center"/>
      <protection locked="0"/>
    </xf>
    <xf numFmtId="0" fontId="24" fillId="33" borderId="90" xfId="0" applyFont="1" applyFill="1" applyBorder="1" applyAlignment="1">
      <alignment horizontal="left"/>
    </xf>
    <xf numFmtId="0" fontId="0" fillId="0" borderId="90" xfId="0" applyBorder="1" applyAlignment="1">
      <alignment horizontal="center" vertical="center"/>
    </xf>
    <xf numFmtId="0" fontId="24" fillId="33" borderId="125" xfId="0" applyFont="1" applyFill="1" applyBorder="1" applyAlignment="1">
      <alignment horizontal="left" wrapText="1"/>
    </xf>
    <xf numFmtId="174" fontId="169" fillId="0" borderId="125" xfId="0" applyNumberFormat="1" applyFont="1" applyBorder="1" applyAlignment="1">
      <alignment horizontal="left" vertical="top" wrapText="1"/>
    </xf>
    <xf numFmtId="0" fontId="24" fillId="33" borderId="125" xfId="0" applyFont="1" applyFill="1" applyBorder="1"/>
    <xf numFmtId="0" fontId="21" fillId="33" borderId="125" xfId="0" applyFont="1" applyFill="1" applyBorder="1" applyAlignment="1">
      <alignment horizontal="right"/>
    </xf>
    <xf numFmtId="174" fontId="169" fillId="33" borderId="125" xfId="0" applyNumberFormat="1" applyFont="1" applyFill="1" applyBorder="1" applyAlignment="1">
      <alignment horizontal="left" vertical="top" wrapText="1"/>
    </xf>
    <xf numFmtId="0" fontId="21" fillId="33" borderId="126" xfId="0" applyFont="1" applyFill="1" applyBorder="1"/>
    <xf numFmtId="0" fontId="24" fillId="33" borderId="126" xfId="0" applyFont="1" applyFill="1" applyBorder="1" applyAlignment="1">
      <alignment horizontal="left" wrapText="1"/>
    </xf>
    <xf numFmtId="174" fontId="169" fillId="0" borderId="126" xfId="0" applyNumberFormat="1" applyFont="1" applyBorder="1" applyAlignment="1">
      <alignment horizontal="left" vertical="top" wrapText="1"/>
    </xf>
    <xf numFmtId="174" fontId="169" fillId="33" borderId="126" xfId="0" applyNumberFormat="1" applyFont="1" applyFill="1" applyBorder="1" applyAlignment="1">
      <alignment horizontal="left" vertical="top" wrapText="1"/>
    </xf>
    <xf numFmtId="0" fontId="21" fillId="33" borderId="126" xfId="0" applyFont="1" applyFill="1" applyBorder="1" applyAlignment="1">
      <alignment horizontal="right"/>
    </xf>
    <xf numFmtId="3" fontId="22" fillId="33" borderId="90" xfId="0" applyNumberFormat="1" applyFont="1" applyFill="1" applyBorder="1" applyAlignment="1">
      <alignment horizontal="right"/>
    </xf>
    <xf numFmtId="3" fontId="22" fillId="33" borderId="90" xfId="0" applyNumberFormat="1" applyFont="1" applyFill="1" applyBorder="1" applyAlignment="1">
      <alignment horizontal="right" vertical="center"/>
    </xf>
    <xf numFmtId="0" fontId="24" fillId="0" borderId="90" xfId="0" applyFont="1" applyBorder="1" applyAlignment="1">
      <alignment horizontal="right" vertical="center"/>
    </xf>
    <xf numFmtId="219" fontId="24" fillId="33" borderId="0" xfId="0" applyNumberFormat="1" applyFont="1" applyFill="1"/>
    <xf numFmtId="267" fontId="24" fillId="33" borderId="0" xfId="0" applyNumberFormat="1" applyFont="1" applyFill="1"/>
    <xf numFmtId="9" fontId="24" fillId="33" borderId="0" xfId="36803" applyFont="1" applyFill="1" applyAlignment="1">
      <alignment horizontal="right" vertical="top" wrapText="1"/>
    </xf>
    <xf numFmtId="174" fontId="24" fillId="33" borderId="0" xfId="36803" applyNumberFormat="1" applyFont="1" applyFill="1"/>
    <xf numFmtId="9" fontId="0" fillId="33" borderId="0" xfId="36803" applyFont="1" applyFill="1"/>
    <xf numFmtId="172" fontId="0" fillId="0" borderId="0" xfId="0" applyNumberFormat="1"/>
    <xf numFmtId="268" fontId="22" fillId="0" borderId="91" xfId="0" applyNumberFormat="1" applyFont="1" applyBorder="1" applyAlignment="1">
      <alignment vertical="top"/>
    </xf>
    <xf numFmtId="167" fontId="21" fillId="0" borderId="0" xfId="0" applyNumberFormat="1" applyFont="1" applyAlignment="1">
      <alignment horizontal="right" vertical="top"/>
    </xf>
    <xf numFmtId="2" fontId="24" fillId="0" borderId="90" xfId="0" applyNumberFormat="1" applyFont="1" applyBorder="1" applyAlignment="1">
      <alignment horizontal="right" vertical="top" wrapText="1"/>
    </xf>
    <xf numFmtId="0" fontId="95" fillId="0" borderId="123" xfId="0" applyFont="1" applyBorder="1"/>
    <xf numFmtId="0" fontId="28" fillId="0" borderId="123" xfId="0" applyFont="1" applyBorder="1"/>
    <xf numFmtId="0" fontId="305" fillId="0" borderId="123" xfId="0" applyFont="1" applyBorder="1"/>
    <xf numFmtId="242" fontId="21" fillId="0" borderId="0" xfId="0" applyNumberFormat="1" applyFont="1" applyAlignment="1">
      <alignment horizontal="right" vertical="center"/>
    </xf>
    <xf numFmtId="242" fontId="21" fillId="0" borderId="0" xfId="0" applyNumberFormat="1" applyFont="1" applyAlignment="1">
      <alignment horizontal="right"/>
    </xf>
    <xf numFmtId="260" fontId="21" fillId="0" borderId="0" xfId="35974" applyNumberFormat="1" applyFont="1" applyAlignment="1">
      <alignment horizontal="right"/>
    </xf>
    <xf numFmtId="259" fontId="21" fillId="0" borderId="0" xfId="35974" applyNumberFormat="1" applyFont="1" applyAlignment="1">
      <alignment horizontal="right"/>
    </xf>
    <xf numFmtId="260" fontId="21" fillId="0" borderId="0" xfId="36803" applyNumberFormat="1" applyFont="1" applyAlignment="1" applyProtection="1">
      <alignment horizontal="right" vertical="center"/>
      <protection locked="0"/>
    </xf>
    <xf numFmtId="260" fontId="21" fillId="0" borderId="90" xfId="36803" applyNumberFormat="1" applyFont="1" applyBorder="1" applyAlignment="1" applyProtection="1">
      <alignment horizontal="right" vertical="center"/>
      <protection locked="0"/>
    </xf>
    <xf numFmtId="266" fontId="21" fillId="33" borderId="0" xfId="0" applyNumberFormat="1" applyFont="1" applyFill="1" applyAlignment="1">
      <alignment horizontal="left" vertical="top"/>
    </xf>
    <xf numFmtId="172" fontId="24" fillId="0" borderId="0" xfId="0" applyNumberFormat="1" applyFont="1"/>
    <xf numFmtId="172" fontId="26" fillId="0" borderId="0" xfId="0" applyNumberFormat="1" applyFont="1"/>
    <xf numFmtId="174" fontId="169" fillId="0" borderId="0" xfId="55771" applyNumberFormat="1" applyFont="1" applyFill="1" applyAlignment="1">
      <alignment horizontal="right" vertical="top" wrapText="1"/>
    </xf>
    <xf numFmtId="170" fontId="72" fillId="0" borderId="0" xfId="35680" applyNumberFormat="1" applyFont="1">
      <alignment vertical="center"/>
    </xf>
    <xf numFmtId="170" fontId="318" fillId="0" borderId="0" xfId="35680" applyNumberFormat="1" applyFont="1">
      <alignment vertical="center"/>
    </xf>
    <xf numFmtId="242" fontId="72" fillId="0" borderId="0" xfId="55771" applyNumberFormat="1" applyFont="1" applyAlignment="1">
      <alignment vertical="center"/>
    </xf>
    <xf numFmtId="0" fontId="21" fillId="142" borderId="0" xfId="305" quotePrefix="1" applyFont="1" applyFill="1" applyAlignment="1">
      <alignment horizontal="right" vertical="center"/>
    </xf>
    <xf numFmtId="0" fontId="21" fillId="142" borderId="0" xfId="305" applyFont="1" applyFill="1" applyAlignment="1">
      <alignment horizontal="left" vertical="center" wrapText="1" indent="1"/>
    </xf>
    <xf numFmtId="170" fontId="21" fillId="142" borderId="0" xfId="55771" applyNumberFormat="1" applyFont="1" applyFill="1" applyBorder="1" applyAlignment="1" applyProtection="1">
      <alignment horizontal="right" vertical="center"/>
      <protection locked="0"/>
    </xf>
    <xf numFmtId="3" fontId="179" fillId="0" borderId="112" xfId="8454" applyNumberFormat="1" applyFont="1" applyBorder="1" applyAlignment="1">
      <alignment horizontal="left"/>
    </xf>
    <xf numFmtId="260" fontId="325" fillId="0" borderId="0" xfId="55771" applyNumberFormat="1" applyFont="1"/>
    <xf numFmtId="242" fontId="28" fillId="33" borderId="0" xfId="55771" applyNumberFormat="1" applyFont="1" applyFill="1" applyAlignment="1">
      <alignment vertical="center"/>
    </xf>
    <xf numFmtId="242" fontId="0" fillId="33" borderId="0" xfId="55771" applyNumberFormat="1" applyFont="1" applyFill="1"/>
    <xf numFmtId="260" fontId="21" fillId="0" borderId="90" xfId="36803" applyNumberFormat="1" applyFont="1" applyFill="1" applyBorder="1" applyAlignment="1">
      <alignment horizontal="right" vertical="center"/>
    </xf>
    <xf numFmtId="269" fontId="24" fillId="33" borderId="0" xfId="55771" applyNumberFormat="1" applyFont="1" applyFill="1"/>
    <xf numFmtId="3" fontId="179" fillId="0" borderId="100" xfId="8454" applyNumberFormat="1" applyFont="1" applyBorder="1" applyAlignment="1">
      <alignment horizontal="left"/>
    </xf>
    <xf numFmtId="174" fontId="326" fillId="124" borderId="0" xfId="0" applyNumberFormat="1" applyFont="1" applyFill="1" applyAlignment="1">
      <alignment horizontal="right" vertical="top" wrapText="1"/>
    </xf>
    <xf numFmtId="2" fontId="326" fillId="124" borderId="0" xfId="0" applyNumberFormat="1" applyFont="1" applyFill="1" applyAlignment="1">
      <alignment horizontal="right" vertical="top" wrapText="1"/>
    </xf>
    <xf numFmtId="169" fontId="24" fillId="33" borderId="90" xfId="6213" applyNumberFormat="1" applyFont="1" applyFill="1" applyBorder="1"/>
    <xf numFmtId="169" fontId="24" fillId="33" borderId="0" xfId="6213" applyNumberFormat="1" applyFont="1" applyFill="1" applyBorder="1"/>
    <xf numFmtId="259" fontId="326" fillId="33" borderId="0" xfId="53195" applyNumberFormat="1" applyFont="1" applyFill="1"/>
    <xf numFmtId="259" fontId="326" fillId="33" borderId="90" xfId="53195" applyNumberFormat="1" applyFont="1" applyFill="1" applyBorder="1"/>
    <xf numFmtId="246" fontId="21" fillId="0" borderId="0" xfId="35974" applyNumberFormat="1" applyFont="1" applyAlignment="1">
      <alignment horizontal="right" vertical="center"/>
    </xf>
    <xf numFmtId="246" fontId="21" fillId="0" borderId="90" xfId="35974" applyNumberFormat="1" applyFont="1" applyBorder="1" applyAlignment="1">
      <alignment horizontal="right" vertical="center"/>
    </xf>
    <xf numFmtId="0" fontId="21" fillId="0" borderId="127" xfId="0" applyFont="1" applyBorder="1"/>
    <xf numFmtId="0" fontId="176" fillId="117" borderId="123" xfId="0" applyFont="1" applyFill="1" applyBorder="1" applyAlignment="1">
      <alignment horizontal="right" vertical="center" wrapText="1"/>
    </xf>
    <xf numFmtId="0" fontId="176" fillId="117" borderId="123" xfId="0" applyFont="1" applyFill="1" applyBorder="1" applyAlignment="1">
      <alignment horizontal="justify" vertical="center" wrapText="1"/>
    </xf>
    <xf numFmtId="169" fontId="22" fillId="117" borderId="123" xfId="35974" applyNumberFormat="1" applyFont="1" applyFill="1" applyBorder="1" applyAlignment="1">
      <alignment horizontal="right"/>
    </xf>
    <xf numFmtId="242" fontId="176" fillId="117" borderId="123" xfId="0" applyNumberFormat="1" applyFont="1" applyFill="1" applyBorder="1" applyAlignment="1">
      <alignment horizontal="center" vertical="center" wrapText="1"/>
    </xf>
    <xf numFmtId="0" fontId="21" fillId="117" borderId="123" xfId="0" applyFont="1" applyFill="1" applyBorder="1" applyAlignment="1">
      <alignment horizontal="right" vertical="center" wrapText="1"/>
    </xf>
    <xf numFmtId="0" fontId="22" fillId="117" borderId="123" xfId="0" applyFont="1" applyFill="1" applyBorder="1" applyAlignment="1">
      <alignment horizontal="justify" vertical="center" wrapText="1"/>
    </xf>
    <xf numFmtId="242" fontId="21" fillId="117" borderId="123" xfId="0" applyNumberFormat="1" applyFont="1" applyFill="1" applyBorder="1" applyAlignment="1">
      <alignment horizontal="center" vertical="center" wrapText="1"/>
    </xf>
    <xf numFmtId="0" fontId="22" fillId="117" borderId="123" xfId="0" applyFont="1" applyFill="1" applyBorder="1" applyAlignment="1">
      <alignment horizontal="right" vertical="center" wrapText="1"/>
    </xf>
    <xf numFmtId="242" fontId="22" fillId="117" borderId="123" xfId="0" applyNumberFormat="1" applyFont="1" applyFill="1" applyBorder="1" applyAlignment="1">
      <alignment horizontal="center" vertical="center" wrapText="1"/>
    </xf>
    <xf numFmtId="0" fontId="176" fillId="117" borderId="123" xfId="0" applyFont="1" applyFill="1" applyBorder="1" applyAlignment="1">
      <alignment vertical="center" wrapText="1"/>
    </xf>
    <xf numFmtId="242" fontId="169" fillId="117" borderId="123" xfId="0" applyNumberFormat="1" applyFont="1" applyFill="1" applyBorder="1" applyAlignment="1">
      <alignment horizontal="center" vertical="center" wrapText="1"/>
    </xf>
    <xf numFmtId="0" fontId="22" fillId="117" borderId="123" xfId="0" applyFont="1" applyFill="1" applyBorder="1" applyAlignment="1">
      <alignment vertical="center" wrapText="1"/>
    </xf>
    <xf numFmtId="0" fontId="176" fillId="127" borderId="123" xfId="0" applyFont="1" applyFill="1" applyBorder="1" applyAlignment="1">
      <alignment wrapText="1"/>
    </xf>
    <xf numFmtId="169" fontId="22" fillId="0" borderId="123" xfId="35974" applyNumberFormat="1" applyFont="1" applyBorder="1" applyAlignment="1">
      <alignment horizontal="right"/>
    </xf>
    <xf numFmtId="174" fontId="26" fillId="0" borderId="123" xfId="0" applyNumberFormat="1" applyFont="1" applyBorder="1" applyAlignment="1">
      <alignment horizontal="right" vertical="top" wrapText="1"/>
    </xf>
    <xf numFmtId="0" fontId="26" fillId="33" borderId="123" xfId="0" applyFont="1" applyFill="1" applyBorder="1" applyAlignment="1">
      <alignment horizontal="left" vertical="top" wrapText="1"/>
    </xf>
    <xf numFmtId="174" fontId="24" fillId="33" borderId="123" xfId="0" applyNumberFormat="1" applyFont="1" applyFill="1" applyBorder="1" applyAlignment="1">
      <alignment horizontal="right" vertical="top" wrapText="1"/>
    </xf>
    <xf numFmtId="0" fontId="24" fillId="0" borderId="123" xfId="0" applyFont="1" applyBorder="1" applyAlignment="1">
      <alignment horizontal="right"/>
    </xf>
    <xf numFmtId="0" fontId="21" fillId="0" borderId="123" xfId="0" applyFont="1" applyBorder="1" applyAlignment="1" applyProtection="1">
      <alignment wrapText="1"/>
      <protection locked="0"/>
    </xf>
    <xf numFmtId="169" fontId="21" fillId="0" borderId="123" xfId="35974" applyNumberFormat="1" applyFont="1" applyBorder="1" applyAlignment="1">
      <alignment horizontal="right"/>
    </xf>
    <xf numFmtId="0" fontId="21" fillId="0" borderId="123" xfId="0" applyFont="1" applyBorder="1" applyProtection="1">
      <protection locked="0"/>
    </xf>
    <xf numFmtId="0" fontId="21" fillId="33" borderId="123" xfId="0" applyFont="1" applyFill="1" applyBorder="1" applyProtection="1">
      <protection locked="0"/>
    </xf>
    <xf numFmtId="170" fontId="21" fillId="33" borderId="123" xfId="35974" applyNumberFormat="1" applyFont="1" applyFill="1" applyBorder="1" applyAlignment="1">
      <alignment horizontal="right"/>
    </xf>
    <xf numFmtId="0" fontId="21" fillId="33" borderId="123" xfId="0" applyFont="1" applyFill="1" applyBorder="1" applyAlignment="1" applyProtection="1">
      <alignment horizontal="left"/>
      <protection locked="0"/>
    </xf>
    <xf numFmtId="170" fontId="21" fillId="33" borderId="123" xfId="35975" applyNumberFormat="1" applyFont="1" applyFill="1" applyBorder="1" applyAlignment="1" applyProtection="1">
      <alignment horizontal="right"/>
      <protection locked="0"/>
    </xf>
    <xf numFmtId="242" fontId="21" fillId="33" borderId="123" xfId="47950" applyNumberFormat="1" applyFont="1" applyFill="1" applyBorder="1" applyAlignment="1" applyProtection="1">
      <alignment horizontal="right"/>
      <protection locked="0"/>
    </xf>
    <xf numFmtId="0" fontId="24" fillId="33" borderId="123" xfId="0" applyFont="1" applyFill="1" applyBorder="1"/>
    <xf numFmtId="242" fontId="21" fillId="33" borderId="123" xfId="47950" applyNumberFormat="1" applyFont="1" applyFill="1" applyBorder="1" applyAlignment="1">
      <alignment horizontal="right"/>
    </xf>
    <xf numFmtId="0" fontId="24" fillId="33" borderId="123" xfId="0" applyFont="1" applyFill="1" applyBorder="1" applyAlignment="1">
      <alignment horizontal="right" wrapText="1"/>
    </xf>
    <xf numFmtId="260" fontId="21" fillId="33" borderId="123" xfId="35974" applyNumberFormat="1" applyFont="1" applyFill="1" applyBorder="1" applyAlignment="1">
      <alignment horizontal="right"/>
    </xf>
    <xf numFmtId="260" fontId="21" fillId="33" borderId="123" xfId="35975" applyNumberFormat="1" applyFont="1" applyFill="1" applyBorder="1" applyAlignment="1" applyProtection="1">
      <alignment horizontal="right"/>
      <protection locked="0"/>
    </xf>
    <xf numFmtId="171" fontId="21" fillId="33" borderId="123" xfId="0" applyNumberFormat="1" applyFont="1" applyFill="1" applyBorder="1" applyAlignment="1">
      <alignment horizontal="right"/>
    </xf>
    <xf numFmtId="261" fontId="21" fillId="33" borderId="123" xfId="35974" applyNumberFormat="1" applyFont="1" applyFill="1" applyBorder="1" applyAlignment="1">
      <alignment horizontal="right"/>
    </xf>
    <xf numFmtId="261" fontId="21" fillId="33" borderId="123" xfId="35975" applyNumberFormat="1" applyFont="1" applyFill="1" applyBorder="1" applyAlignment="1" applyProtection="1">
      <alignment horizontal="right"/>
      <protection locked="0"/>
    </xf>
    <xf numFmtId="0" fontId="21" fillId="33" borderId="123" xfId="0" applyFont="1" applyFill="1" applyBorder="1" applyAlignment="1">
      <alignment horizontal="left" vertical="center"/>
    </xf>
    <xf numFmtId="174" fontId="21" fillId="33" borderId="123" xfId="0" applyNumberFormat="1" applyFont="1" applyFill="1" applyBorder="1" applyProtection="1">
      <protection locked="0"/>
    </xf>
    <xf numFmtId="174" fontId="21" fillId="33" borderId="123" xfId="0" applyNumberFormat="1" applyFont="1" applyFill="1" applyBorder="1" applyAlignment="1" applyProtection="1">
      <alignment horizontal="right"/>
      <protection locked="0"/>
    </xf>
    <xf numFmtId="174" fontId="24" fillId="33" borderId="123" xfId="55771" applyNumberFormat="1" applyFont="1" applyFill="1" applyBorder="1"/>
    <xf numFmtId="174" fontId="21" fillId="33" borderId="123" xfId="55771" applyNumberFormat="1" applyFont="1" applyFill="1" applyBorder="1" applyAlignment="1" applyProtection="1">
      <protection locked="0"/>
    </xf>
    <xf numFmtId="0" fontId="24" fillId="0" borderId="123" xfId="0" applyFont="1" applyBorder="1"/>
    <xf numFmtId="174" fontId="24" fillId="0" borderId="123" xfId="55771" applyNumberFormat="1" applyFont="1" applyFill="1" applyBorder="1"/>
    <xf numFmtId="174" fontId="24" fillId="33" borderId="123" xfId="55771" applyNumberFormat="1" applyFont="1" applyFill="1" applyBorder="1" applyAlignment="1">
      <alignment horizontal="right"/>
    </xf>
    <xf numFmtId="174" fontId="24" fillId="0" borderId="123" xfId="55771" applyNumberFormat="1" applyFont="1" applyFill="1" applyBorder="1" applyAlignment="1">
      <alignment horizontal="right"/>
    </xf>
    <xf numFmtId="0" fontId="24" fillId="0" borderId="123" xfId="0" applyFont="1" applyBorder="1" applyAlignment="1">
      <alignment horizontal="right" vertical="center" wrapText="1"/>
    </xf>
    <xf numFmtId="0" fontId="26" fillId="0" borderId="123" xfId="0" applyFont="1" applyBorder="1" applyAlignment="1">
      <alignment vertical="center" wrapText="1"/>
    </xf>
    <xf numFmtId="172" fontId="26" fillId="33" borderId="123" xfId="0" applyNumberFormat="1" applyFont="1" applyFill="1" applyBorder="1" applyAlignment="1">
      <alignment vertical="center"/>
    </xf>
    <xf numFmtId="0" fontId="22" fillId="33" borderId="123" xfId="0" applyFont="1" applyFill="1" applyBorder="1"/>
    <xf numFmtId="0" fontId="21" fillId="33" borderId="123" xfId="0" applyFont="1" applyFill="1" applyBorder="1"/>
    <xf numFmtId="0" fontId="21" fillId="0" borderId="123" xfId="0" applyFont="1" applyBorder="1" applyAlignment="1">
      <alignment horizontal="right" vertical="center"/>
    </xf>
    <xf numFmtId="0" fontId="21" fillId="0" borderId="123" xfId="0" applyFont="1" applyBorder="1" applyAlignment="1">
      <alignment horizontal="right" vertical="center" wrapText="1"/>
    </xf>
    <xf numFmtId="0" fontId="21" fillId="0" borderId="123" xfId="0" applyFont="1" applyBorder="1" applyAlignment="1">
      <alignment horizontal="left" vertical="center"/>
    </xf>
    <xf numFmtId="49" fontId="21" fillId="124" borderId="123" xfId="0" applyNumberFormat="1" applyFont="1" applyFill="1" applyBorder="1" applyAlignment="1">
      <alignment horizontal="right" vertical="center"/>
    </xf>
    <xf numFmtId="49" fontId="21" fillId="124" borderId="123" xfId="0" applyNumberFormat="1" applyFont="1" applyFill="1" applyBorder="1" applyAlignment="1">
      <alignment horizontal="right" vertical="center" wrapText="1"/>
    </xf>
    <xf numFmtId="49" fontId="26" fillId="124" borderId="123" xfId="0" applyNumberFormat="1" applyFont="1" applyFill="1" applyBorder="1" applyAlignment="1">
      <alignment horizontal="right" vertical="center" wrapText="1"/>
    </xf>
    <xf numFmtId="49" fontId="22" fillId="124" borderId="123" xfId="0" applyNumberFormat="1" applyFont="1" applyFill="1" applyBorder="1" applyAlignment="1">
      <alignment vertical="center" wrapText="1"/>
    </xf>
    <xf numFmtId="172" fontId="26" fillId="33" borderId="123" xfId="0" applyNumberFormat="1" applyFont="1" applyFill="1" applyBorder="1"/>
    <xf numFmtId="174" fontId="21" fillId="124" borderId="123" xfId="55771" applyNumberFormat="1" applyFont="1" applyFill="1" applyBorder="1" applyAlignment="1">
      <alignment vertical="center"/>
    </xf>
    <xf numFmtId="0" fontId="24" fillId="0" borderId="123" xfId="0" applyFont="1" applyBorder="1" applyAlignment="1">
      <alignment horizontal="right" vertical="center"/>
    </xf>
    <xf numFmtId="49" fontId="21" fillId="124" borderId="123" xfId="0" applyNumberFormat="1" applyFont="1" applyFill="1" applyBorder="1" applyAlignment="1">
      <alignment horizontal="right"/>
    </xf>
    <xf numFmtId="0" fontId="176" fillId="0" borderId="123" xfId="0" applyFont="1" applyBorder="1" applyAlignment="1">
      <alignment horizontal="right" vertical="center" wrapText="1"/>
    </xf>
    <xf numFmtId="0" fontId="26" fillId="0" borderId="123" xfId="0" applyFont="1" applyBorder="1" applyAlignment="1">
      <alignment horizontal="right" vertical="center" wrapText="1"/>
    </xf>
    <xf numFmtId="242" fontId="26" fillId="0" borderId="123" xfId="53195" applyNumberFormat="1" applyFont="1" applyBorder="1" applyAlignment="1">
      <alignment horizontal="right" wrapText="1"/>
    </xf>
    <xf numFmtId="0" fontId="21" fillId="33" borderId="123" xfId="0" applyFont="1" applyFill="1" applyBorder="1" applyAlignment="1">
      <alignment horizontal="right" vertical="top" wrapText="1"/>
    </xf>
    <xf numFmtId="0" fontId="24" fillId="33" borderId="123" xfId="0" applyFont="1" applyFill="1" applyBorder="1" applyAlignment="1">
      <alignment horizontal="right" vertical="top" wrapText="1"/>
    </xf>
    <xf numFmtId="0" fontId="21" fillId="33" borderId="123" xfId="0" applyFont="1" applyFill="1" applyBorder="1" applyAlignment="1">
      <alignment horizontal="left" vertical="top" wrapText="1"/>
    </xf>
    <xf numFmtId="174" fontId="169" fillId="33" borderId="123" xfId="55771" applyNumberFormat="1" applyFont="1" applyFill="1" applyBorder="1" applyAlignment="1">
      <alignment horizontal="right" vertical="top" wrapText="1"/>
    </xf>
    <xf numFmtId="0" fontId="21" fillId="0" borderId="123" xfId="0" applyFont="1" applyBorder="1" applyAlignment="1">
      <alignment horizontal="right" vertical="top" wrapText="1"/>
    </xf>
    <xf numFmtId="176" fontId="26" fillId="0" borderId="123" xfId="0" applyNumberFormat="1" applyFont="1" applyBorder="1" applyAlignment="1">
      <alignment horizontal="right" vertical="center" wrapText="1"/>
    </xf>
    <xf numFmtId="0" fontId="26" fillId="0" borderId="123" xfId="0" applyFont="1" applyBorder="1" applyAlignment="1">
      <alignment horizontal="left" vertical="top" wrapText="1"/>
    </xf>
    <xf numFmtId="174" fontId="26" fillId="0" borderId="123" xfId="0" applyNumberFormat="1" applyFont="1" applyBorder="1" applyAlignment="1">
      <alignment horizontal="left" vertical="top" wrapText="1"/>
    </xf>
    <xf numFmtId="166" fontId="26" fillId="33" borderId="123" xfId="0" applyNumberFormat="1" applyFont="1" applyFill="1" applyBorder="1"/>
    <xf numFmtId="0" fontId="24" fillId="33" borderId="123" xfId="0" applyFont="1" applyFill="1" applyBorder="1" applyAlignment="1">
      <alignment horizontal="right"/>
    </xf>
    <xf numFmtId="0" fontId="22" fillId="33" borderId="123" xfId="0" applyFont="1" applyFill="1" applyBorder="1" applyAlignment="1">
      <alignment horizontal="right"/>
    </xf>
    <xf numFmtId="0" fontId="26" fillId="33" borderId="123" xfId="0" applyFont="1" applyFill="1" applyBorder="1" applyAlignment="1">
      <alignment horizontal="left" vertical="center" wrapText="1"/>
    </xf>
    <xf numFmtId="172" fontId="26" fillId="33" borderId="123" xfId="0" applyNumberFormat="1" applyFont="1" applyFill="1" applyBorder="1" applyAlignment="1">
      <alignment vertical="top"/>
    </xf>
    <xf numFmtId="0" fontId="26" fillId="33" borderId="123" xfId="0" applyFont="1" applyFill="1" applyBorder="1" applyAlignment="1">
      <alignment horizontal="left" wrapText="1"/>
    </xf>
    <xf numFmtId="170" fontId="22" fillId="33" borderId="123" xfId="35974" applyNumberFormat="1" applyFont="1" applyFill="1" applyBorder="1" applyAlignment="1">
      <alignment horizontal="right"/>
    </xf>
    <xf numFmtId="0" fontId="26" fillId="33" borderId="123" xfId="0" applyFont="1" applyFill="1" applyBorder="1" applyAlignment="1">
      <alignment vertical="top"/>
    </xf>
    <xf numFmtId="0" fontId="21" fillId="33" borderId="123" xfId="0" applyFont="1" applyFill="1" applyBorder="1" applyAlignment="1">
      <alignment horizontal="left" vertical="top"/>
    </xf>
    <xf numFmtId="260" fontId="21" fillId="0" borderId="123" xfId="35974" applyNumberFormat="1" applyFont="1" applyBorder="1" applyAlignment="1">
      <alignment horizontal="right"/>
    </xf>
    <xf numFmtId="166" fontId="24" fillId="0" borderId="123" xfId="55771" applyNumberFormat="1" applyFont="1" applyFill="1" applyBorder="1"/>
    <xf numFmtId="169" fontId="24" fillId="0" borderId="123" xfId="55771" applyNumberFormat="1" applyFont="1" applyFill="1" applyBorder="1"/>
    <xf numFmtId="260" fontId="24" fillId="0" borderId="123" xfId="55771" applyNumberFormat="1" applyFont="1" applyFill="1" applyBorder="1"/>
    <xf numFmtId="0" fontId="26" fillId="33" borderId="123" xfId="0" applyFont="1" applyFill="1" applyBorder="1" applyAlignment="1">
      <alignment horizontal="left"/>
    </xf>
    <xf numFmtId="0" fontId="317" fillId="0" borderId="123" xfId="35681" applyFont="1" applyBorder="1" applyAlignment="1">
      <alignment horizontal="left"/>
    </xf>
    <xf numFmtId="176" fontId="24" fillId="33" borderId="123" xfId="0" applyNumberFormat="1" applyFont="1" applyFill="1" applyBorder="1" applyAlignment="1">
      <alignment horizontal="right" wrapText="1"/>
    </xf>
    <xf numFmtId="0" fontId="24" fillId="33" borderId="123" xfId="0" applyFont="1" applyFill="1" applyBorder="1" applyAlignment="1">
      <alignment horizontal="left" wrapText="1"/>
    </xf>
    <xf numFmtId="0" fontId="169" fillId="117" borderId="123" xfId="0" applyFont="1" applyFill="1" applyBorder="1" applyAlignment="1">
      <alignment horizontal="left" vertical="top" wrapText="1"/>
    </xf>
    <xf numFmtId="174" fontId="169" fillId="117" borderId="123" xfId="0" applyNumberFormat="1" applyFont="1" applyFill="1" applyBorder="1" applyAlignment="1">
      <alignment horizontal="left" vertical="top" wrapText="1"/>
    </xf>
    <xf numFmtId="174" fontId="169" fillId="0" borderId="123" xfId="0" applyNumberFormat="1" applyFont="1" applyBorder="1" applyAlignment="1">
      <alignment horizontal="left" vertical="top" wrapText="1"/>
    </xf>
    <xf numFmtId="174" fontId="169" fillId="33" borderId="123" xfId="0" applyNumberFormat="1" applyFont="1" applyFill="1" applyBorder="1" applyAlignment="1">
      <alignment horizontal="left" vertical="top" wrapText="1"/>
    </xf>
    <xf numFmtId="174" fontId="176" fillId="33" borderId="123" xfId="0" applyNumberFormat="1" applyFont="1" applyFill="1" applyBorder="1" applyAlignment="1">
      <alignment horizontal="left" vertical="top" wrapText="1"/>
    </xf>
    <xf numFmtId="0" fontId="21" fillId="33" borderId="123" xfId="0" applyFont="1" applyFill="1" applyBorder="1" applyAlignment="1">
      <alignment horizontal="right" vertical="center"/>
    </xf>
    <xf numFmtId="174" fontId="176" fillId="33" borderId="123" xfId="0" applyNumberFormat="1" applyFont="1" applyFill="1" applyBorder="1" applyAlignment="1">
      <alignment horizontal="right" wrapText="1"/>
    </xf>
    <xf numFmtId="174" fontId="176" fillId="33" borderId="123" xfId="0" applyNumberFormat="1" applyFont="1" applyFill="1" applyBorder="1" applyAlignment="1">
      <alignment horizontal="left" wrapText="1"/>
    </xf>
    <xf numFmtId="0" fontId="24" fillId="33" borderId="123" xfId="0" applyFont="1" applyFill="1" applyBorder="1" applyAlignment="1">
      <alignment horizontal="left" vertical="top" wrapText="1"/>
    </xf>
    <xf numFmtId="169" fontId="24" fillId="33" borderId="123" xfId="6213" applyNumberFormat="1" applyFont="1" applyFill="1" applyBorder="1"/>
    <xf numFmtId="260" fontId="24" fillId="0" borderId="123" xfId="6213" applyNumberFormat="1" applyFont="1" applyFill="1" applyBorder="1" applyAlignment="1">
      <alignment horizontal="right"/>
    </xf>
    <xf numFmtId="260" fontId="24" fillId="0" borderId="123" xfId="6213" applyNumberFormat="1" applyFont="1" applyFill="1" applyBorder="1"/>
    <xf numFmtId="166" fontId="24" fillId="33" borderId="123" xfId="55771" applyNumberFormat="1" applyFont="1" applyFill="1" applyBorder="1"/>
    <xf numFmtId="261" fontId="24" fillId="33" borderId="123" xfId="0" applyNumberFormat="1" applyFont="1" applyFill="1" applyBorder="1"/>
    <xf numFmtId="169" fontId="26" fillId="33" borderId="123" xfId="6213" applyNumberFormat="1" applyFont="1" applyFill="1" applyBorder="1"/>
    <xf numFmtId="260" fontId="26" fillId="0" borderId="123" xfId="6213" applyNumberFormat="1" applyFont="1" applyFill="1" applyBorder="1"/>
    <xf numFmtId="261" fontId="26" fillId="33" borderId="123" xfId="0" applyNumberFormat="1" applyFont="1" applyFill="1" applyBorder="1"/>
    <xf numFmtId="3" fontId="24" fillId="33" borderId="123" xfId="0" applyNumberFormat="1" applyFont="1" applyFill="1" applyBorder="1"/>
    <xf numFmtId="260" fontId="24" fillId="33" borderId="123" xfId="6213" applyNumberFormat="1" applyFont="1" applyFill="1" applyBorder="1"/>
    <xf numFmtId="174" fontId="24" fillId="33" borderId="123" xfId="0" applyNumberFormat="1" applyFont="1" applyFill="1" applyBorder="1" applyAlignment="1">
      <alignment horizontal="center" vertical="top" wrapText="1"/>
    </xf>
    <xf numFmtId="3" fontId="26" fillId="33" borderId="123" xfId="0" applyNumberFormat="1" applyFont="1" applyFill="1" applyBorder="1"/>
    <xf numFmtId="260" fontId="26" fillId="33" borderId="123" xfId="6213" applyNumberFormat="1" applyFont="1" applyFill="1" applyBorder="1"/>
    <xf numFmtId="174" fontId="26" fillId="33" borderId="123" xfId="0" applyNumberFormat="1" applyFont="1" applyFill="1" applyBorder="1"/>
    <xf numFmtId="0" fontId="24" fillId="33" borderId="123" xfId="0" applyFont="1" applyFill="1" applyBorder="1" applyAlignment="1">
      <alignment horizontal="right" vertical="center" wrapText="1"/>
    </xf>
    <xf numFmtId="0" fontId="26" fillId="33" borderId="123" xfId="0" applyFont="1" applyFill="1" applyBorder="1"/>
    <xf numFmtId="174" fontId="26" fillId="33" borderId="123" xfId="55771" applyNumberFormat="1" applyFont="1" applyFill="1" applyBorder="1"/>
    <xf numFmtId="0" fontId="0" fillId="0" borderId="123" xfId="0" applyBorder="1"/>
    <xf numFmtId="0" fontId="22" fillId="0" borderId="123" xfId="0" applyFont="1" applyBorder="1" applyAlignment="1">
      <alignment horizontal="right" wrapText="1"/>
    </xf>
    <xf numFmtId="0" fontId="22" fillId="0" borderId="123" xfId="0" applyFont="1" applyBorder="1" applyAlignment="1">
      <alignment vertical="center" wrapText="1"/>
    </xf>
    <xf numFmtId="176" fontId="26" fillId="33" borderId="123" xfId="0" applyNumberFormat="1" applyFont="1" applyFill="1" applyBorder="1" applyAlignment="1">
      <alignment horizontal="right" vertical="top"/>
    </xf>
    <xf numFmtId="0" fontId="26" fillId="33" borderId="123" xfId="0" applyFont="1" applyFill="1" applyBorder="1" applyAlignment="1">
      <alignment horizontal="left" vertical="top"/>
    </xf>
    <xf numFmtId="174" fontId="22" fillId="0" borderId="123" xfId="0" applyNumberFormat="1" applyFont="1" applyBorder="1" applyAlignment="1">
      <alignment horizontal="right" vertical="top"/>
    </xf>
    <xf numFmtId="174" fontId="22" fillId="33" borderId="123" xfId="0" applyNumberFormat="1" applyFont="1" applyFill="1" applyBorder="1" applyAlignment="1">
      <alignment horizontal="left" vertical="top"/>
    </xf>
    <xf numFmtId="174" fontId="22" fillId="117" borderId="123" xfId="0" applyNumberFormat="1" applyFont="1" applyFill="1" applyBorder="1" applyAlignment="1">
      <alignment horizontal="left" vertical="top"/>
    </xf>
    <xf numFmtId="174" fontId="22" fillId="0" borderId="123" xfId="0" applyNumberFormat="1" applyFont="1" applyBorder="1" applyAlignment="1">
      <alignment horizontal="left" vertical="top"/>
    </xf>
    <xf numFmtId="0" fontId="22" fillId="0" borderId="123" xfId="0" applyFont="1" applyBorder="1" applyAlignment="1">
      <alignment horizontal="left" vertical="center" wrapText="1"/>
    </xf>
    <xf numFmtId="174" fontId="176" fillId="0" borderId="123" xfId="55771" applyNumberFormat="1" applyFont="1" applyFill="1" applyBorder="1" applyAlignment="1">
      <alignment vertical="center" wrapText="1"/>
    </xf>
    <xf numFmtId="0" fontId="169" fillId="0" borderId="123" xfId="0" applyFont="1" applyBorder="1" applyAlignment="1">
      <alignment horizontal="right" vertical="center"/>
    </xf>
    <xf numFmtId="169" fontId="21" fillId="0" borderId="123" xfId="0" applyNumberFormat="1" applyFont="1" applyBorder="1" applyAlignment="1">
      <alignment horizontal="right"/>
    </xf>
    <xf numFmtId="260" fontId="21" fillId="0" borderId="123" xfId="36803" applyNumberFormat="1" applyFont="1" applyBorder="1" applyAlignment="1">
      <alignment horizontal="right" vertical="center"/>
    </xf>
    <xf numFmtId="263" fontId="21" fillId="141" borderId="123" xfId="36803" applyNumberFormat="1" applyFont="1" applyFill="1" applyBorder="1" applyAlignment="1">
      <alignment horizontal="right" vertical="center"/>
    </xf>
    <xf numFmtId="176" fontId="26" fillId="33" borderId="123" xfId="0" applyNumberFormat="1" applyFont="1" applyFill="1" applyBorder="1" applyAlignment="1">
      <alignment horizontal="right" wrapText="1"/>
    </xf>
    <xf numFmtId="246" fontId="21" fillId="0" borderId="123" xfId="35974" applyNumberFormat="1" applyFont="1" applyBorder="1" applyAlignment="1">
      <alignment horizontal="right"/>
    </xf>
    <xf numFmtId="0" fontId="24" fillId="0" borderId="123" xfId="0" applyFont="1" applyBorder="1" applyAlignment="1">
      <alignment horizontal="center" vertical="top" wrapText="1"/>
    </xf>
    <xf numFmtId="176" fontId="24" fillId="33" borderId="123" xfId="0" applyNumberFormat="1" applyFont="1" applyFill="1" applyBorder="1" applyAlignment="1">
      <alignment horizontal="right" vertical="top" wrapText="1"/>
    </xf>
    <xf numFmtId="174" fontId="26" fillId="117" borderId="123" xfId="0" applyNumberFormat="1" applyFont="1" applyFill="1" applyBorder="1" applyAlignment="1">
      <alignment horizontal="left" vertical="top" wrapText="1"/>
    </xf>
    <xf numFmtId="174" fontId="26" fillId="33" borderId="123" xfId="0" applyNumberFormat="1" applyFont="1" applyFill="1" applyBorder="1" applyAlignment="1">
      <alignment horizontal="left" vertical="top" wrapText="1"/>
    </xf>
    <xf numFmtId="0" fontId="26" fillId="0" borderId="123" xfId="0" applyFont="1" applyBorder="1"/>
    <xf numFmtId="0" fontId="22" fillId="0" borderId="123" xfId="0" applyFont="1" applyBorder="1" applyAlignment="1">
      <alignment vertical="top"/>
    </xf>
    <xf numFmtId="0" fontId="22" fillId="0" borderId="123" xfId="0" applyFont="1" applyBorder="1" applyAlignment="1">
      <alignment vertical="center"/>
    </xf>
    <xf numFmtId="0" fontId="0" fillId="117" borderId="123" xfId="0" applyFill="1" applyBorder="1"/>
    <xf numFmtId="0" fontId="21" fillId="0" borderId="123" xfId="55770" applyFont="1" applyFill="1" applyBorder="1" applyAlignment="1">
      <alignment horizontal="right" vertical="center" wrapText="1"/>
    </xf>
    <xf numFmtId="0" fontId="22" fillId="0" borderId="123" xfId="55769" applyFont="1" applyBorder="1" applyAlignment="1">
      <alignment horizontal="center" vertical="center" wrapText="1"/>
    </xf>
    <xf numFmtId="49" fontId="21" fillId="0" borderId="123" xfId="55769" applyNumberFormat="1" applyFont="1" applyBorder="1" applyAlignment="1">
      <alignment horizontal="right" vertical="center" wrapText="1"/>
    </xf>
    <xf numFmtId="0" fontId="215" fillId="0" borderId="0" xfId="0" applyFont="1" applyAlignment="1">
      <alignment vertical="top" wrapText="1"/>
    </xf>
    <xf numFmtId="0" fontId="215" fillId="0" borderId="0" xfId="0" applyFont="1" applyAlignment="1">
      <alignment vertical="top"/>
    </xf>
    <xf numFmtId="0" fontId="215" fillId="0" borderId="0" xfId="0" applyFont="1" applyAlignment="1">
      <alignment horizontal="right" vertical="top"/>
    </xf>
    <xf numFmtId="0" fontId="101" fillId="0" borderId="0" xfId="48779" applyFont="1" applyFill="1" applyAlignment="1" applyProtection="1">
      <alignment vertical="top"/>
    </xf>
    <xf numFmtId="174" fontId="169" fillId="0" borderId="123" xfId="55771" applyNumberFormat="1" applyFont="1" applyFill="1" applyBorder="1" applyAlignment="1">
      <alignment horizontal="right" vertical="top" wrapText="1"/>
    </xf>
    <xf numFmtId="270" fontId="0" fillId="33" borderId="0" xfId="55771" applyNumberFormat="1" applyFont="1" applyFill="1"/>
    <xf numFmtId="0" fontId="293" fillId="0" borderId="0" xfId="0" applyFont="1" applyAlignment="1">
      <alignment horizontal="center"/>
    </xf>
    <xf numFmtId="0" fontId="16" fillId="0" borderId="123" xfId="0" applyFont="1" applyBorder="1" applyAlignment="1">
      <alignment horizontal="right"/>
    </xf>
    <xf numFmtId="0" fontId="216" fillId="0" borderId="0" xfId="0" applyFont="1" applyAlignment="1">
      <alignment horizontal="left"/>
    </xf>
    <xf numFmtId="0" fontId="219" fillId="0" borderId="0" xfId="0" applyFont="1" applyAlignment="1">
      <alignment horizontal="left" vertical="center"/>
    </xf>
    <xf numFmtId="0" fontId="0" fillId="0" borderId="0" xfId="0" applyAlignment="1"/>
    <xf numFmtId="0" fontId="22" fillId="0" borderId="123" xfId="0" applyFont="1" applyBorder="1" applyAlignment="1">
      <alignment horizontal="left" wrapText="1"/>
    </xf>
    <xf numFmtId="0" fontId="20" fillId="33" borderId="0" xfId="0" applyFont="1" applyFill="1" applyAlignment="1">
      <alignment horizontal="left" vertical="center"/>
    </xf>
    <xf numFmtId="0" fontId="24" fillId="0" borderId="0" xfId="0" applyFont="1" applyAlignment="1">
      <alignment horizontal="left"/>
    </xf>
    <xf numFmtId="0" fontId="219" fillId="0" borderId="90" xfId="0" applyFont="1" applyBorder="1" applyAlignment="1">
      <alignment horizontal="left" vertical="center" wrapText="1"/>
    </xf>
    <xf numFmtId="0" fontId="21" fillId="33" borderId="0" xfId="0" applyFont="1" applyFill="1" applyAlignment="1">
      <alignment horizontal="left" wrapText="1"/>
    </xf>
    <xf numFmtId="0" fontId="178" fillId="33" borderId="0" xfId="0" applyFont="1" applyFill="1" applyAlignment="1" applyProtection="1">
      <alignment horizontal="left" wrapText="1"/>
      <protection locked="0"/>
    </xf>
    <xf numFmtId="0" fontId="21" fillId="0" borderId="0" xfId="0" applyFont="1" applyAlignment="1">
      <alignment horizontal="left" vertical="center" wrapText="1"/>
    </xf>
    <xf numFmtId="0" fontId="21" fillId="0" borderId="0" xfId="0" applyFont="1" applyAlignment="1">
      <alignment horizontal="left" vertical="top" wrapText="1"/>
    </xf>
    <xf numFmtId="0" fontId="23" fillId="33" borderId="0" xfId="0" applyFont="1" applyFill="1" applyAlignment="1">
      <alignment horizontal="left" wrapText="1"/>
    </xf>
    <xf numFmtId="0" fontId="0" fillId="0" borderId="0" xfId="0" applyAlignment="1">
      <alignment horizontal="left"/>
    </xf>
    <xf numFmtId="49" fontId="22" fillId="33" borderId="90" xfId="0" applyNumberFormat="1" applyFont="1" applyFill="1" applyBorder="1" applyAlignment="1" applyProtection="1">
      <alignment horizontal="center" vertical="center"/>
      <protection locked="0"/>
    </xf>
    <xf numFmtId="3" fontId="22" fillId="33" borderId="90" xfId="0" applyNumberFormat="1" applyFont="1" applyFill="1" applyBorder="1" applyAlignment="1">
      <alignment horizontal="center"/>
    </xf>
    <xf numFmtId="0" fontId="0" fillId="0" borderId="90" xfId="0" applyBorder="1" applyAlignment="1">
      <alignment horizontal="center"/>
    </xf>
    <xf numFmtId="0" fontId="0" fillId="0" borderId="90" xfId="0" applyBorder="1" applyAlignment="1"/>
    <xf numFmtId="0" fontId="21" fillId="33" borderId="0" xfId="0" applyFont="1" applyFill="1" applyAlignment="1" applyProtection="1">
      <alignment horizontal="left" indent="1"/>
      <protection locked="0"/>
    </xf>
    <xf numFmtId="0" fontId="21" fillId="33" borderId="0" xfId="0" applyFont="1" applyFill="1" applyAlignment="1" applyProtection="1">
      <alignment horizontal="left" wrapText="1" indent="1"/>
      <protection locked="0"/>
    </xf>
    <xf numFmtId="0" fontId="21" fillId="33" borderId="0" xfId="0" applyFont="1" applyFill="1" applyAlignment="1" applyProtection="1">
      <alignment horizontal="left" wrapText="1"/>
      <protection locked="0"/>
    </xf>
    <xf numFmtId="0" fontId="218" fillId="33" borderId="51" xfId="0" applyFont="1" applyFill="1" applyBorder="1" applyAlignment="1">
      <alignment horizontal="left" vertical="center" wrapText="1"/>
    </xf>
    <xf numFmtId="0" fontId="0" fillId="0" borderId="51" xfId="0" applyBorder="1" applyAlignment="1">
      <alignment vertical="center" wrapText="1"/>
    </xf>
    <xf numFmtId="0" fontId="218" fillId="33" borderId="90" xfId="0" applyFont="1" applyFill="1" applyBorder="1" applyAlignment="1">
      <alignment horizontal="left"/>
    </xf>
    <xf numFmtId="0" fontId="24" fillId="0" borderId="0" xfId="0" applyFont="1" applyAlignment="1">
      <alignment horizontal="left" vertical="top" wrapText="1"/>
    </xf>
    <xf numFmtId="0" fontId="24" fillId="0" borderId="0" xfId="0" applyFont="1" applyAlignment="1">
      <alignment horizontal="left" vertical="top"/>
    </xf>
    <xf numFmtId="0" fontId="24" fillId="0" borderId="90" xfId="0" applyFont="1" applyBorder="1" applyAlignment="1">
      <alignment horizontal="center" vertical="center" wrapText="1"/>
    </xf>
    <xf numFmtId="0" fontId="0" fillId="0" borderId="90" xfId="0" applyBorder="1" applyAlignment="1">
      <alignment horizontal="center" vertical="center" wrapText="1"/>
    </xf>
    <xf numFmtId="0" fontId="24" fillId="33" borderId="0" xfId="0" applyFont="1" applyFill="1" applyAlignment="1">
      <alignment horizontal="center" vertical="center" wrapText="1"/>
    </xf>
    <xf numFmtId="0" fontId="24" fillId="33" borderId="90" xfId="0" applyFont="1" applyFill="1" applyBorder="1" applyAlignment="1">
      <alignment horizontal="center" vertical="center" wrapText="1"/>
    </xf>
    <xf numFmtId="0" fontId="24" fillId="117" borderId="0" xfId="0" applyFont="1" applyFill="1" applyAlignment="1">
      <alignment horizontal="left" vertical="top"/>
    </xf>
    <xf numFmtId="0" fontId="0" fillId="0" borderId="0" xfId="0" applyAlignment="1">
      <alignment horizontal="left" vertical="top"/>
    </xf>
    <xf numFmtId="0" fontId="218" fillId="33" borderId="0" xfId="0" applyFont="1" applyFill="1" applyAlignment="1">
      <alignment horizontal="left" wrapText="1"/>
    </xf>
    <xf numFmtId="0" fontId="218" fillId="33" borderId="90" xfId="0" applyFont="1" applyFill="1" applyBorder="1" applyAlignment="1">
      <alignment horizontal="left" wrapText="1"/>
    </xf>
    <xf numFmtId="0" fontId="24" fillId="117" borderId="0" xfId="0" applyFont="1" applyFill="1" applyAlignment="1">
      <alignment horizontal="left" vertical="top" wrapText="1"/>
    </xf>
    <xf numFmtId="0" fontId="0" fillId="0" borderId="0" xfId="0" applyAlignment="1">
      <alignment horizontal="left" vertical="top" wrapText="1"/>
    </xf>
    <xf numFmtId="0" fontId="21" fillId="0" borderId="0" xfId="0" applyFont="1" applyAlignment="1">
      <alignment horizontal="left" vertical="top"/>
    </xf>
    <xf numFmtId="0" fontId="24" fillId="117" borderId="117" xfId="0" applyFont="1" applyFill="1" applyBorder="1" applyAlignment="1">
      <alignment horizontal="left" vertical="top"/>
    </xf>
    <xf numFmtId="0" fontId="0" fillId="0" borderId="117" xfId="0" applyBorder="1" applyAlignment="1">
      <alignment vertical="top"/>
    </xf>
    <xf numFmtId="0" fontId="21" fillId="33" borderId="0" xfId="0" applyFont="1" applyFill="1" applyAlignment="1">
      <alignment horizontal="left" vertical="top" wrapText="1"/>
    </xf>
    <xf numFmtId="0" fontId="22" fillId="33" borderId="90" xfId="0" applyFont="1" applyFill="1" applyBorder="1" applyAlignment="1">
      <alignment horizontal="center" vertical="center"/>
    </xf>
    <xf numFmtId="0" fontId="22" fillId="33" borderId="90" xfId="0" quotePrefix="1" applyFont="1" applyFill="1" applyBorder="1" applyAlignment="1">
      <alignment horizontal="center" vertical="center"/>
    </xf>
    <xf numFmtId="0" fontId="24" fillId="0" borderId="123" xfId="0" applyFont="1" applyBorder="1" applyAlignment="1">
      <alignment horizontal="center" vertical="center" wrapText="1"/>
    </xf>
    <xf numFmtId="0" fontId="219" fillId="33" borderId="90" xfId="0" applyFont="1" applyFill="1" applyBorder="1" applyAlignment="1">
      <alignment horizontal="left" vertical="center"/>
    </xf>
    <xf numFmtId="0" fontId="0" fillId="0" borderId="90" xfId="0" applyBorder="1" applyAlignment="1">
      <alignment horizontal="left" vertical="center"/>
    </xf>
    <xf numFmtId="0" fontId="26" fillId="33" borderId="123" xfId="0" applyFont="1" applyFill="1" applyBorder="1" applyAlignment="1">
      <alignment vertical="top"/>
    </xf>
    <xf numFmtId="0" fontId="205" fillId="0" borderId="123" xfId="0" applyFont="1" applyBorder="1" applyAlignment="1">
      <alignment vertical="top"/>
    </xf>
    <xf numFmtId="0" fontId="24" fillId="0" borderId="117" xfId="0" applyFont="1" applyBorder="1" applyAlignment="1">
      <alignment horizontal="center"/>
    </xf>
    <xf numFmtId="0" fontId="24" fillId="0" borderId="90" xfId="0" applyFont="1" applyBorder="1" applyAlignment="1">
      <alignment horizontal="center"/>
    </xf>
    <xf numFmtId="0" fontId="169" fillId="0" borderId="0" xfId="0" applyFont="1" applyAlignment="1">
      <alignment horizontal="center" vertical="center" wrapText="1"/>
    </xf>
    <xf numFmtId="0" fontId="169" fillId="0" borderId="90" xfId="0" applyFont="1" applyBorder="1" applyAlignment="1">
      <alignment horizontal="center" vertical="center" wrapText="1"/>
    </xf>
    <xf numFmtId="0" fontId="176" fillId="0" borderId="0" xfId="0" applyFont="1" applyAlignment="1">
      <alignment horizontal="justify" vertical="center" wrapText="1"/>
    </xf>
    <xf numFmtId="0" fontId="24" fillId="0" borderId="0" xfId="0" applyFont="1" applyAlignment="1">
      <alignment vertical="center" wrapText="1"/>
    </xf>
    <xf numFmtId="0" fontId="26" fillId="0" borderId="0" xfId="0" applyFont="1" applyAlignment="1">
      <alignment vertical="center" wrapText="1"/>
    </xf>
    <xf numFmtId="0" fontId="24" fillId="0" borderId="117" xfId="0" applyFont="1" applyBorder="1" applyAlignment="1">
      <alignment horizontal="center" vertical="top"/>
    </xf>
    <xf numFmtId="0" fontId="24" fillId="0" borderId="90" xfId="0" applyFont="1" applyBorder="1" applyAlignment="1">
      <alignment horizontal="center" vertical="top"/>
    </xf>
    <xf numFmtId="0" fontId="218" fillId="0" borderId="90" xfId="0" applyFont="1" applyBorder="1" applyAlignment="1"/>
    <xf numFmtId="0" fontId="220" fillId="0" borderId="90" xfId="0" applyFont="1" applyBorder="1" applyAlignment="1"/>
    <xf numFmtId="0" fontId="24" fillId="0" borderId="0" xfId="0" applyFont="1" applyAlignment="1">
      <alignment vertical="top" wrapText="1"/>
    </xf>
    <xf numFmtId="0" fontId="0" fillId="0" borderId="0" xfId="0" applyAlignment="1">
      <alignment vertical="top" wrapText="1"/>
    </xf>
    <xf numFmtId="0" fontId="21" fillId="0" borderId="90" xfId="0" applyFont="1" applyBorder="1" applyAlignment="1">
      <alignment horizontal="center" vertical="top"/>
    </xf>
    <xf numFmtId="0" fontId="21" fillId="0" borderId="123" xfId="0" applyFont="1" applyBorder="1" applyAlignment="1">
      <alignment horizontal="center" vertical="top"/>
    </xf>
    <xf numFmtId="49" fontId="22" fillId="124" borderId="123" xfId="0" applyNumberFormat="1" applyFont="1" applyFill="1" applyBorder="1" applyAlignment="1">
      <alignment horizontal="left" vertical="center"/>
    </xf>
    <xf numFmtId="0" fontId="16" fillId="0" borderId="123" xfId="0" applyFont="1" applyBorder="1" applyAlignment="1">
      <alignment horizontal="left" vertical="center"/>
    </xf>
    <xf numFmtId="49" fontId="21" fillId="124" borderId="123" xfId="0" applyNumberFormat="1" applyFont="1" applyFill="1" applyBorder="1" applyAlignment="1">
      <alignment horizontal="center" vertical="center"/>
    </xf>
    <xf numFmtId="0" fontId="169" fillId="0" borderId="0" xfId="0" applyFont="1" applyAlignment="1">
      <alignment horizontal="left" wrapText="1"/>
    </xf>
    <xf numFmtId="0" fontId="24" fillId="124" borderId="0" xfId="0" applyFont="1" applyFill="1" applyAlignment="1">
      <alignment horizontal="left" vertical="center" wrapText="1" indent="1"/>
    </xf>
    <xf numFmtId="0" fontId="26" fillId="0" borderId="123" xfId="0" applyFont="1" applyBorder="1" applyAlignment="1">
      <alignment vertical="center" wrapText="1"/>
    </xf>
    <xf numFmtId="0" fontId="24" fillId="0" borderId="123" xfId="0" applyFont="1" applyBorder="1" applyAlignment="1">
      <alignment horizontal="center"/>
    </xf>
    <xf numFmtId="0" fontId="0" fillId="0" borderId="123" xfId="0" applyBorder="1" applyAlignment="1">
      <alignment horizontal="center"/>
    </xf>
    <xf numFmtId="0" fontId="24" fillId="0" borderId="117" xfId="0" applyFont="1" applyBorder="1" applyAlignment="1">
      <alignment vertical="center" wrapText="1"/>
    </xf>
    <xf numFmtId="0" fontId="24" fillId="0" borderId="0" xfId="0" applyFont="1" applyAlignment="1"/>
    <xf numFmtId="0" fontId="24" fillId="0" borderId="123" xfId="0" applyFont="1" applyBorder="1" applyAlignment="1">
      <alignment horizontal="center" vertical="top"/>
    </xf>
    <xf numFmtId="0" fontId="0" fillId="0" borderId="123" xfId="0" applyBorder="1" applyAlignment="1">
      <alignment horizontal="center" vertical="top"/>
    </xf>
    <xf numFmtId="0" fontId="24" fillId="33" borderId="0" xfId="0" applyFont="1" applyFill="1" applyAlignment="1">
      <alignment vertical="center" wrapText="1"/>
    </xf>
    <xf numFmtId="0" fontId="219" fillId="33" borderId="90" xfId="0" applyFont="1" applyFill="1" applyBorder="1" applyAlignment="1">
      <alignment horizontal="left"/>
    </xf>
    <xf numFmtId="0" fontId="0" fillId="0" borderId="90" xfId="0" applyBorder="1" applyAlignment="1">
      <alignment horizontal="left"/>
    </xf>
    <xf numFmtId="0" fontId="24" fillId="33" borderId="0" xfId="0" applyFont="1" applyFill="1" applyAlignment="1">
      <alignment horizontal="left" vertical="center" wrapText="1"/>
    </xf>
    <xf numFmtId="0" fontId="218" fillId="0" borderId="90" xfId="0" applyFont="1" applyBorder="1" applyAlignment="1">
      <alignment vertical="center"/>
    </xf>
    <xf numFmtId="0" fontId="24" fillId="0" borderId="0" xfId="0" applyFont="1" applyAlignment="1">
      <alignment horizontal="center" vertical="center" wrapText="1"/>
    </xf>
    <xf numFmtId="0" fontId="0" fillId="0" borderId="117" xfId="0" applyBorder="1" applyAlignment="1">
      <alignment horizontal="center" vertical="top"/>
    </xf>
    <xf numFmtId="0" fontId="24" fillId="0" borderId="51" xfId="0" applyFont="1" applyBorder="1" applyAlignment="1">
      <alignment horizontal="center" vertical="center" wrapText="1"/>
    </xf>
    <xf numFmtId="0" fontId="26" fillId="33" borderId="123" xfId="0" applyFont="1" applyFill="1" applyBorder="1" applyAlignment="1">
      <alignment vertical="center"/>
    </xf>
    <xf numFmtId="0" fontId="205" fillId="0" borderId="123" xfId="0" applyFont="1" applyBorder="1" applyAlignment="1">
      <alignment vertical="center"/>
    </xf>
    <xf numFmtId="0" fontId="24" fillId="0" borderId="90" xfId="0" applyFont="1" applyBorder="1" applyAlignment="1">
      <alignment horizontal="center" vertical="center"/>
    </xf>
    <xf numFmtId="0" fontId="0" fillId="0" borderId="90" xfId="0" applyBorder="1" applyAlignment="1">
      <alignment horizontal="center" vertical="center"/>
    </xf>
    <xf numFmtId="0" fontId="24" fillId="0" borderId="90" xfId="0" applyFont="1" applyBorder="1" applyAlignment="1">
      <alignment horizontal="center" wrapText="1"/>
    </xf>
    <xf numFmtId="0" fontId="26" fillId="0" borderId="123" xfId="0" applyFont="1" applyBorder="1" applyAlignment="1">
      <alignment vertical="center"/>
    </xf>
    <xf numFmtId="0" fontId="16" fillId="0" borderId="123" xfId="0" applyFont="1" applyBorder="1" applyAlignment="1">
      <alignment vertical="center"/>
    </xf>
    <xf numFmtId="169" fontId="21" fillId="0" borderId="123" xfId="35974" applyNumberFormat="1" applyFont="1" applyBorder="1" applyAlignment="1">
      <alignment horizontal="center"/>
    </xf>
    <xf numFmtId="0" fontId="20" fillId="33" borderId="0" xfId="0" applyFont="1" applyFill="1" applyAlignment="1">
      <alignment vertical="center"/>
    </xf>
    <xf numFmtId="0" fontId="302" fillId="0" borderId="0" xfId="0" applyFont="1" applyAlignment="1">
      <alignment vertical="center"/>
    </xf>
    <xf numFmtId="0" fontId="21" fillId="33" borderId="0" xfId="0" applyFont="1" applyFill="1" applyAlignment="1">
      <alignment horizontal="left" vertical="center" wrapText="1"/>
    </xf>
    <xf numFmtId="0" fontId="0" fillId="0" borderId="0" xfId="0" applyAlignment="1">
      <alignment horizontal="left" wrapText="1"/>
    </xf>
    <xf numFmtId="0" fontId="22" fillId="33" borderId="123" xfId="0" applyFont="1" applyFill="1" applyBorder="1" applyAlignment="1"/>
    <xf numFmtId="0" fontId="312" fillId="0" borderId="123" xfId="0" applyFont="1" applyBorder="1" applyAlignment="1"/>
    <xf numFmtId="0" fontId="219" fillId="33" borderId="90" xfId="0" applyFont="1" applyFill="1" applyBorder="1" applyAlignment="1">
      <alignment horizontal="left" vertical="top"/>
    </xf>
    <xf numFmtId="0" fontId="0" fillId="0" borderId="90" xfId="0" applyBorder="1" applyAlignment="1">
      <alignment vertical="top"/>
    </xf>
    <xf numFmtId="0" fontId="26" fillId="33" borderId="123" xfId="0" applyFont="1" applyFill="1" applyBorder="1" applyAlignment="1">
      <alignment horizontal="left" wrapText="1"/>
    </xf>
    <xf numFmtId="0" fontId="24" fillId="33" borderId="123" xfId="0" applyFont="1" applyFill="1" applyBorder="1" applyAlignment="1">
      <alignment horizontal="center" vertical="top" wrapText="1"/>
    </xf>
    <xf numFmtId="0" fontId="26" fillId="33" borderId="117" xfId="0" applyFont="1" applyFill="1" applyBorder="1" applyAlignment="1">
      <alignment horizontal="left"/>
    </xf>
    <xf numFmtId="0" fontId="0" fillId="0" borderId="117" xfId="0" applyBorder="1" applyAlignment="1"/>
    <xf numFmtId="0" fontId="178" fillId="33" borderId="90" xfId="0" applyFont="1" applyFill="1" applyBorder="1" applyAlignment="1"/>
    <xf numFmtId="0" fontId="24" fillId="33" borderId="123" xfId="0" applyFont="1" applyFill="1" applyBorder="1" applyAlignment="1">
      <alignment horizontal="center" wrapText="1"/>
    </xf>
    <xf numFmtId="0" fontId="0" fillId="0" borderId="123" xfId="0" applyBorder="1" applyAlignment="1">
      <alignment horizontal="center" wrapText="1"/>
    </xf>
    <xf numFmtId="0" fontId="26" fillId="33" borderId="123" xfId="0" applyFont="1" applyFill="1" applyBorder="1" applyAlignment="1"/>
    <xf numFmtId="0" fontId="205" fillId="0" borderId="123" xfId="0" applyFont="1" applyBorder="1" applyAlignment="1"/>
    <xf numFmtId="0" fontId="0" fillId="0" borderId="0" xfId="0" applyAlignment="1">
      <alignment vertical="center" wrapText="1"/>
    </xf>
    <xf numFmtId="0" fontId="0" fillId="0" borderId="0" xfId="0" applyAlignment="1">
      <alignment wrapText="1"/>
    </xf>
    <xf numFmtId="0" fontId="327" fillId="0" borderId="0" xfId="0" applyFont="1" applyAlignment="1">
      <alignment horizontal="left" vertical="center" wrapText="1"/>
    </xf>
    <xf numFmtId="0" fontId="21" fillId="0" borderId="0" xfId="0" applyFont="1" applyAlignment="1">
      <alignment horizontal="left" wrapText="1"/>
    </xf>
    <xf numFmtId="0" fontId="220" fillId="0" borderId="90" xfId="0" applyFont="1" applyBorder="1" applyAlignment="1">
      <alignment horizontal="left"/>
    </xf>
    <xf numFmtId="0" fontId="21" fillId="33" borderId="123" xfId="0" applyFont="1" applyFill="1" applyBorder="1" applyAlignment="1">
      <alignment horizontal="center" vertical="top"/>
    </xf>
    <xf numFmtId="0" fontId="24" fillId="0" borderId="0" xfId="0" applyFont="1" applyAlignment="1">
      <alignment horizontal="center"/>
    </xf>
    <xf numFmtId="0" fontId="0" fillId="0" borderId="0" xfId="0" applyAlignment="1">
      <alignment horizontal="center"/>
    </xf>
    <xf numFmtId="0" fontId="24" fillId="33" borderId="90" xfId="0" applyFont="1" applyFill="1" applyBorder="1" applyAlignment="1">
      <alignment horizontal="center"/>
    </xf>
    <xf numFmtId="0" fontId="22" fillId="33" borderId="90" xfId="0" applyFont="1" applyFill="1" applyBorder="1" applyAlignment="1">
      <alignment horizontal="center" vertical="top" wrapText="1"/>
    </xf>
    <xf numFmtId="0" fontId="24" fillId="33" borderId="0" xfId="0" applyFont="1" applyFill="1" applyAlignment="1">
      <alignment horizontal="center" wrapText="1"/>
    </xf>
    <xf numFmtId="0" fontId="24" fillId="33" borderId="0" xfId="0" applyFont="1" applyFill="1" applyAlignment="1">
      <alignment horizontal="center"/>
    </xf>
    <xf numFmtId="0" fontId="21" fillId="33" borderId="90" xfId="0" applyFont="1" applyFill="1" applyBorder="1" applyAlignment="1">
      <alignment horizontal="center" vertical="top" wrapText="1"/>
    </xf>
    <xf numFmtId="0" fontId="24" fillId="33" borderId="90" xfId="0" applyFont="1" applyFill="1" applyBorder="1" applyAlignment="1">
      <alignment horizontal="center" wrapText="1"/>
    </xf>
    <xf numFmtId="169" fontId="21" fillId="0" borderId="90" xfId="35974" applyNumberFormat="1" applyFont="1" applyBorder="1" applyAlignment="1">
      <alignment horizontal="center" vertical="center"/>
    </xf>
    <xf numFmtId="0" fontId="317" fillId="0" borderId="0" xfId="35681" applyFont="1" applyAlignment="1">
      <alignment horizontal="left" wrapText="1"/>
    </xf>
    <xf numFmtId="0" fontId="317" fillId="0" borderId="0" xfId="35681" applyFont="1" applyAlignment="1">
      <alignment horizontal="left"/>
    </xf>
    <xf numFmtId="0" fontId="24" fillId="0" borderId="0" xfId="0" applyFont="1" applyAlignment="1">
      <alignment horizontal="left" wrapText="1"/>
    </xf>
    <xf numFmtId="0" fontId="178" fillId="33" borderId="90" xfId="0" applyFont="1" applyFill="1" applyBorder="1" applyAlignment="1">
      <alignment vertical="center"/>
    </xf>
    <xf numFmtId="0" fontId="22" fillId="33" borderId="123" xfId="0" applyFont="1" applyFill="1" applyBorder="1" applyAlignment="1">
      <alignment vertical="center"/>
    </xf>
    <xf numFmtId="0" fontId="16" fillId="0" borderId="123" xfId="0" applyFont="1" applyBorder="1" applyAlignment="1"/>
    <xf numFmtId="0" fontId="0" fillId="0" borderId="90" xfId="0" applyBorder="1" applyAlignment="1">
      <alignment horizontal="center" vertical="top" wrapText="1"/>
    </xf>
    <xf numFmtId="0" fontId="21" fillId="33" borderId="0" xfId="0" applyFont="1" applyFill="1" applyAlignment="1">
      <alignment horizontal="right" wrapText="1"/>
    </xf>
    <xf numFmtId="0" fontId="220" fillId="0" borderId="90" xfId="0" applyFont="1" applyBorder="1" applyAlignment="1">
      <alignment vertical="center"/>
    </xf>
    <xf numFmtId="0" fontId="21" fillId="33" borderId="0" xfId="0" applyFont="1" applyFill="1" applyAlignment="1">
      <alignment horizontal="left" vertical="center"/>
    </xf>
    <xf numFmtId="0" fontId="26" fillId="33" borderId="123" xfId="0" applyFont="1" applyFill="1" applyBorder="1" applyAlignment="1">
      <alignment horizontal="left" vertical="top" wrapText="1"/>
    </xf>
    <xf numFmtId="0" fontId="21" fillId="33" borderId="0" xfId="0" applyFont="1" applyFill="1" applyAlignment="1">
      <alignment horizontal="left"/>
    </xf>
    <xf numFmtId="0" fontId="22" fillId="33" borderId="123" xfId="0" applyFont="1" applyFill="1" applyBorder="1" applyAlignment="1">
      <alignment horizontal="left" wrapText="1"/>
    </xf>
    <xf numFmtId="0" fontId="0" fillId="0" borderId="123" xfId="0" applyBorder="1" applyAlignment="1">
      <alignment wrapText="1"/>
    </xf>
    <xf numFmtId="174" fontId="169" fillId="33" borderId="123" xfId="0" applyNumberFormat="1" applyFont="1" applyFill="1" applyBorder="1" applyAlignment="1">
      <alignment horizontal="center" vertical="top" wrapText="1"/>
    </xf>
    <xf numFmtId="0" fontId="178" fillId="33" borderId="0" xfId="0" applyFont="1" applyFill="1" applyAlignment="1">
      <alignment vertical="center"/>
    </xf>
    <xf numFmtId="0" fontId="220" fillId="0" borderId="0" xfId="0" applyFont="1" applyAlignment="1"/>
    <xf numFmtId="0" fontId="218" fillId="33" borderId="0" xfId="0" applyFont="1" applyFill="1" applyAlignment="1">
      <alignment horizontal="left"/>
    </xf>
    <xf numFmtId="0" fontId="24" fillId="33" borderId="0" xfId="0" applyFont="1" applyFill="1" applyAlignment="1">
      <alignment horizontal="center" vertical="top" wrapText="1"/>
    </xf>
    <xf numFmtId="0" fontId="24" fillId="33" borderId="0" xfId="0" applyFont="1" applyFill="1" applyAlignment="1">
      <alignment horizontal="left" vertical="center"/>
    </xf>
    <xf numFmtId="0" fontId="178" fillId="33" borderId="90" xfId="0" applyFont="1" applyFill="1" applyBorder="1" applyAlignment="1">
      <alignment horizontal="left" vertical="center"/>
    </xf>
    <xf numFmtId="0" fontId="220" fillId="0" borderId="90" xfId="0" applyFont="1" applyBorder="1" applyAlignment="1">
      <alignment horizontal="left" vertical="center"/>
    </xf>
    <xf numFmtId="0" fontId="22" fillId="33" borderId="117" xfId="0" applyFont="1" applyFill="1" applyBorder="1" applyAlignment="1">
      <alignment vertical="center"/>
    </xf>
    <xf numFmtId="0" fontId="0" fillId="0" borderId="117" xfId="0" applyBorder="1" applyAlignment="1">
      <alignment vertical="center"/>
    </xf>
    <xf numFmtId="0" fontId="22" fillId="33" borderId="0" xfId="0" applyFont="1" applyFill="1" applyAlignment="1">
      <alignment vertical="center"/>
    </xf>
    <xf numFmtId="0" fontId="16" fillId="0" borderId="0" xfId="0" applyFont="1" applyAlignment="1">
      <alignment vertical="center"/>
    </xf>
    <xf numFmtId="0" fontId="21" fillId="0" borderId="90" xfId="0" applyFont="1" applyBorder="1" applyAlignment="1">
      <alignment horizontal="center" vertical="center" wrapText="1"/>
    </xf>
    <xf numFmtId="0" fontId="218" fillId="33" borderId="90" xfId="0" applyFont="1" applyFill="1" applyBorder="1" applyAlignment="1">
      <alignment horizontal="left" vertical="top"/>
    </xf>
    <xf numFmtId="0" fontId="24" fillId="33" borderId="90" xfId="0" quotePrefix="1" applyFont="1" applyFill="1" applyBorder="1" applyAlignment="1">
      <alignment horizontal="center"/>
    </xf>
    <xf numFmtId="0" fontId="221" fillId="33" borderId="0" xfId="0" applyFont="1" applyFill="1" applyAlignment="1">
      <alignment horizontal="center"/>
    </xf>
    <xf numFmtId="0" fontId="0" fillId="0" borderId="0" xfId="0" applyAlignment="1">
      <alignment horizontal="left" vertical="center" wrapText="1"/>
    </xf>
    <xf numFmtId="0" fontId="26" fillId="33" borderId="123" xfId="0" applyFont="1" applyFill="1" applyBorder="1" applyAlignment="1">
      <alignment horizontal="left" vertical="top"/>
    </xf>
    <xf numFmtId="0" fontId="0" fillId="0" borderId="123" xfId="0" applyBorder="1" applyAlignment="1">
      <alignment horizontal="left" vertical="top"/>
    </xf>
    <xf numFmtId="0" fontId="24" fillId="33" borderId="124" xfId="0" applyFont="1" applyFill="1" applyBorder="1" applyAlignment="1">
      <alignment horizontal="center" wrapText="1"/>
    </xf>
    <xf numFmtId="0" fontId="218" fillId="0" borderId="90" xfId="0" applyFont="1" applyBorder="1" applyAlignment="1">
      <alignment horizontal="left" wrapText="1"/>
    </xf>
    <xf numFmtId="0" fontId="22" fillId="140" borderId="0" xfId="0" applyFont="1" applyFill="1" applyAlignment="1">
      <alignment horizontal="left"/>
    </xf>
    <xf numFmtId="0" fontId="21" fillId="0" borderId="0" xfId="0" applyFont="1" applyAlignment="1">
      <alignment vertical="center" wrapText="1"/>
    </xf>
    <xf numFmtId="0" fontId="178" fillId="33" borderId="0" xfId="0" applyFont="1" applyFill="1" applyAlignment="1">
      <alignment horizontal="left" wrapText="1"/>
    </xf>
    <xf numFmtId="0" fontId="178" fillId="33" borderId="51" xfId="0" applyFont="1" applyFill="1" applyBorder="1" applyAlignment="1">
      <alignment horizontal="left" wrapText="1"/>
    </xf>
    <xf numFmtId="0" fontId="0" fillId="0" borderId="0" xfId="0" applyAlignment="1">
      <alignment horizontal="left" vertical="center"/>
    </xf>
    <xf numFmtId="0" fontId="26" fillId="117" borderId="117" xfId="0" applyFont="1" applyFill="1" applyBorder="1" applyAlignment="1">
      <alignment horizontal="left" vertical="top" wrapText="1"/>
    </xf>
    <xf numFmtId="0" fontId="218" fillId="0" borderId="90" xfId="0" applyFont="1" applyBorder="1" applyAlignment="1">
      <alignment horizontal="left" vertical="top" wrapText="1"/>
    </xf>
    <xf numFmtId="0" fontId="26" fillId="33" borderId="117" xfId="0" applyFont="1" applyFill="1" applyBorder="1" applyAlignment="1">
      <alignment vertical="top"/>
    </xf>
    <xf numFmtId="0" fontId="205" fillId="0" borderId="117" xfId="0" applyFont="1" applyBorder="1" applyAlignment="1">
      <alignment vertical="top"/>
    </xf>
    <xf numFmtId="0" fontId="21" fillId="0" borderId="90" xfId="0" applyFont="1" applyBorder="1" applyAlignment="1">
      <alignment horizontal="center" vertical="center"/>
    </xf>
    <xf numFmtId="0" fontId="176" fillId="0" borderId="117" xfId="0" applyFont="1" applyBorder="1" applyAlignment="1">
      <alignment horizontal="left" vertical="top"/>
    </xf>
    <xf numFmtId="0" fontId="0" fillId="0" borderId="117" xfId="0" applyBorder="1" applyAlignment="1">
      <alignment horizontal="left" vertical="top"/>
    </xf>
    <xf numFmtId="0" fontId="21" fillId="0" borderId="0" xfId="35681" applyFont="1" applyFill="1" applyBorder="1" applyAlignment="1">
      <alignment horizontal="center" vertical="center" wrapText="1"/>
    </xf>
    <xf numFmtId="0" fontId="178" fillId="0" borderId="90" xfId="35681" applyFont="1" applyBorder="1" applyAlignment="1">
      <alignment horizontal="left"/>
    </xf>
    <xf numFmtId="0" fontId="317" fillId="0" borderId="0" xfId="35681" applyFont="1" applyBorder="1" applyAlignment="1">
      <alignment horizontal="left"/>
    </xf>
    <xf numFmtId="0" fontId="0" fillId="0" borderId="0" xfId="0" applyAlignment="1">
      <alignment vertical="top"/>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vertical="center"/>
    </xf>
    <xf numFmtId="0" fontId="23" fillId="33" borderId="0" xfId="0" applyFont="1" applyFill="1" applyAlignment="1">
      <alignment horizontal="left"/>
    </xf>
    <xf numFmtId="0" fontId="26" fillId="0" borderId="117" xfId="0" applyFont="1" applyBorder="1" applyAlignment="1">
      <alignment horizontal="left"/>
    </xf>
    <xf numFmtId="0" fontId="21" fillId="0" borderId="90" xfId="55770" applyFont="1" applyFill="1" applyBorder="1" applyAlignment="1">
      <alignment horizontal="center" vertical="center" wrapText="1"/>
    </xf>
    <xf numFmtId="0" fontId="24" fillId="0" borderId="0" xfId="0" applyFont="1" applyAlignment="1">
      <alignment horizontal="left" vertical="center" wrapText="1"/>
    </xf>
    <xf numFmtId="0" fontId="178" fillId="0" borderId="90" xfId="55769" applyFont="1" applyBorder="1" applyAlignment="1">
      <alignment horizontal="left" vertical="center" wrapText="1"/>
    </xf>
    <xf numFmtId="0" fontId="207" fillId="0" borderId="113" xfId="8454" applyFont="1" applyBorder="1" applyAlignment="1">
      <alignment horizontal="center" vertical="center"/>
    </xf>
    <xf numFmtId="0" fontId="207" fillId="0" borderId="112" xfId="8454" applyFont="1" applyBorder="1" applyAlignment="1">
      <alignment horizontal="center" vertical="center"/>
    </xf>
    <xf numFmtId="0" fontId="287" fillId="0" borderId="113" xfId="8454" applyFont="1" applyBorder="1" applyAlignment="1"/>
    <xf numFmtId="0" fontId="0" fillId="0" borderId="113" xfId="0" applyBorder="1" applyAlignment="1"/>
    <xf numFmtId="0" fontId="286" fillId="33" borderId="0" xfId="0" applyFont="1" applyFill="1" applyAlignment="1">
      <alignment horizontal="left" vertical="center"/>
    </xf>
    <xf numFmtId="0" fontId="207" fillId="0" borderId="100" xfId="8454" applyFont="1" applyBorder="1" applyAlignment="1">
      <alignment horizontal="center" vertical="center"/>
    </xf>
    <xf numFmtId="0" fontId="207" fillId="0" borderId="101" xfId="8454" applyFont="1" applyBorder="1" applyAlignment="1">
      <alignment horizontal="center" vertical="center"/>
    </xf>
    <xf numFmtId="0" fontId="284" fillId="33" borderId="0" xfId="0" applyFont="1" applyFill="1" applyAlignment="1">
      <alignment horizontal="left"/>
    </xf>
    <xf numFmtId="0" fontId="280" fillId="0" borderId="0" xfId="0" applyFont="1" applyAlignment="1">
      <alignment wrapText="1"/>
    </xf>
  </cellXfs>
  <cellStyles count="55772">
    <cellStyle name="-" xfId="12107" xr:uid="{00000000-0005-0000-0000-000000000000}"/>
    <cellStyle name=" 1" xfId="36949" xr:uid="{00000000-0005-0000-0000-000001000000}"/>
    <cellStyle name=" 1 10" xfId="36950" xr:uid="{00000000-0005-0000-0000-000002000000}"/>
    <cellStyle name=" 1 10 2" xfId="36951" xr:uid="{00000000-0005-0000-0000-000003000000}"/>
    <cellStyle name=" 1 10 3" xfId="36952" xr:uid="{00000000-0005-0000-0000-000004000000}"/>
    <cellStyle name=" 1 11" xfId="36953" xr:uid="{00000000-0005-0000-0000-000005000000}"/>
    <cellStyle name=" 1 11 2" xfId="36954" xr:uid="{00000000-0005-0000-0000-000006000000}"/>
    <cellStyle name=" 1 11 3" xfId="36955" xr:uid="{00000000-0005-0000-0000-000007000000}"/>
    <cellStyle name=" 1 12" xfId="36956" xr:uid="{00000000-0005-0000-0000-000008000000}"/>
    <cellStyle name=" 1 12 2" xfId="36957" xr:uid="{00000000-0005-0000-0000-000009000000}"/>
    <cellStyle name=" 1 13" xfId="36958" xr:uid="{00000000-0005-0000-0000-00000A000000}"/>
    <cellStyle name=" 1 14" xfId="40247" xr:uid="{00000000-0005-0000-0000-00000B000000}"/>
    <cellStyle name=" 1 2" xfId="36959" xr:uid="{00000000-0005-0000-0000-00000C000000}"/>
    <cellStyle name=" 1 2 2" xfId="36960" xr:uid="{00000000-0005-0000-0000-00000D000000}"/>
    <cellStyle name=" 1 2 2 2" xfId="36961" xr:uid="{00000000-0005-0000-0000-00000E000000}"/>
    <cellStyle name=" 1 2 2 2 2" xfId="36962" xr:uid="{00000000-0005-0000-0000-00000F000000}"/>
    <cellStyle name=" 1 2 2 3" xfId="36963" xr:uid="{00000000-0005-0000-0000-000010000000}"/>
    <cellStyle name=" 1 2 2 3 2" xfId="36964" xr:uid="{00000000-0005-0000-0000-000011000000}"/>
    <cellStyle name=" 1 2 2 4" xfId="36965" xr:uid="{00000000-0005-0000-0000-000012000000}"/>
    <cellStyle name=" 1 2 3" xfId="36966" xr:uid="{00000000-0005-0000-0000-000013000000}"/>
    <cellStyle name=" 1 2 3 2" xfId="36967" xr:uid="{00000000-0005-0000-0000-000014000000}"/>
    <cellStyle name=" 1 2 4" xfId="36968" xr:uid="{00000000-0005-0000-0000-000015000000}"/>
    <cellStyle name=" 1 2 4 2" xfId="36969" xr:uid="{00000000-0005-0000-0000-000016000000}"/>
    <cellStyle name=" 1 2 5" xfId="36970" xr:uid="{00000000-0005-0000-0000-000017000000}"/>
    <cellStyle name=" 1 3" xfId="36971" xr:uid="{00000000-0005-0000-0000-000018000000}"/>
    <cellStyle name=" 1 3 2" xfId="36972" xr:uid="{00000000-0005-0000-0000-000019000000}"/>
    <cellStyle name=" 1 4" xfId="36973" xr:uid="{00000000-0005-0000-0000-00001A000000}"/>
    <cellStyle name=" 1 4 2" xfId="36974" xr:uid="{00000000-0005-0000-0000-00001B000000}"/>
    <cellStyle name=" 1 4 2 2" xfId="36975" xr:uid="{00000000-0005-0000-0000-00001C000000}"/>
    <cellStyle name=" 1 4 3" xfId="36976" xr:uid="{00000000-0005-0000-0000-00001D000000}"/>
    <cellStyle name=" 1 5" xfId="36977" xr:uid="{00000000-0005-0000-0000-00001E000000}"/>
    <cellStyle name=" 1 5 2" xfId="36978" xr:uid="{00000000-0005-0000-0000-00001F000000}"/>
    <cellStyle name=" 1 5 2 2" xfId="36979" xr:uid="{00000000-0005-0000-0000-000020000000}"/>
    <cellStyle name=" 1 5 3" xfId="36980" xr:uid="{00000000-0005-0000-0000-000021000000}"/>
    <cellStyle name=" 1 5 3 2" xfId="36981" xr:uid="{00000000-0005-0000-0000-000022000000}"/>
    <cellStyle name=" 1 5 4" xfId="36982" xr:uid="{00000000-0005-0000-0000-000023000000}"/>
    <cellStyle name=" 1 6" xfId="36983" xr:uid="{00000000-0005-0000-0000-000024000000}"/>
    <cellStyle name=" 1 6 2" xfId="36984" xr:uid="{00000000-0005-0000-0000-000025000000}"/>
    <cellStyle name=" 1 6 2 2" xfId="36985" xr:uid="{00000000-0005-0000-0000-000026000000}"/>
    <cellStyle name=" 1 6 3" xfId="36986" xr:uid="{00000000-0005-0000-0000-000027000000}"/>
    <cellStyle name=" 1 7" xfId="36987" xr:uid="{00000000-0005-0000-0000-000028000000}"/>
    <cellStyle name=" 1 7 2" xfId="36988" xr:uid="{00000000-0005-0000-0000-000029000000}"/>
    <cellStyle name=" 1 8" xfId="36989" xr:uid="{00000000-0005-0000-0000-00002A000000}"/>
    <cellStyle name=" 1 8 2" xfId="36990" xr:uid="{00000000-0005-0000-0000-00002B000000}"/>
    <cellStyle name=" 1 9" xfId="36991" xr:uid="{00000000-0005-0000-0000-00002C000000}"/>
    <cellStyle name=" 1 9 2" xfId="36992" xr:uid="{00000000-0005-0000-0000-00002D000000}"/>
    <cellStyle name=" 1_Results &amp; key fig." xfId="36993" xr:uid="{00000000-0005-0000-0000-00002E000000}"/>
    <cellStyle name="&quot;123&quot;" xfId="12108" xr:uid="{00000000-0005-0000-0000-00002F000000}"/>
    <cellStyle name="******************************************" xfId="3" xr:uid="{00000000-0005-0000-0000-000030000000}"/>
    <cellStyle name="****************************************** 2" xfId="12109" xr:uid="{00000000-0005-0000-0000-000031000000}"/>
    <cellStyle name="****************************************** 2 2" xfId="36994" xr:uid="{00000000-0005-0000-0000-000032000000}"/>
    <cellStyle name="****************************************** 2 2 2" xfId="40248" xr:uid="{00000000-0005-0000-0000-000033000000}"/>
    <cellStyle name="****************************************** 2 3" xfId="40249" xr:uid="{00000000-0005-0000-0000-000034000000}"/>
    <cellStyle name="****************************************** 2 3 2" xfId="40250" xr:uid="{00000000-0005-0000-0000-000035000000}"/>
    <cellStyle name="****************************************** 2 4" xfId="40251" xr:uid="{00000000-0005-0000-0000-000036000000}"/>
    <cellStyle name="****************************************** 3" xfId="36995" xr:uid="{00000000-0005-0000-0000-000037000000}"/>
    <cellStyle name="****************************************** 3 2" xfId="40252" xr:uid="{00000000-0005-0000-0000-000038000000}"/>
    <cellStyle name="****************************************** 4" xfId="40253" xr:uid="{00000000-0005-0000-0000-000039000000}"/>
    <cellStyle name="****************************************** 4 2" xfId="40254" xr:uid="{00000000-0005-0000-0000-00003A000000}"/>
    <cellStyle name="****************************************** 5" xfId="40255" xr:uid="{00000000-0005-0000-0000-00003B000000}"/>
    <cellStyle name="******************************************_Adjustment-Hovedtall" xfId="36996"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6" xr:uid="{00000000-0005-0000-0000-000046000000}"/>
    <cellStyle name="_0108 Balanse + ledelsesrapport 2 2" xfId="40257" xr:uid="{00000000-0005-0000-0000-000047000000}"/>
    <cellStyle name="_0108 Balanse + ledelsesrapport 2 2 2" xfId="40258" xr:uid="{00000000-0005-0000-0000-000048000000}"/>
    <cellStyle name="_0108 Balanse + ledelsesrapport 2 3" xfId="40259" xr:uid="{00000000-0005-0000-0000-000049000000}"/>
    <cellStyle name="_0108 Balanse + ledelsesrapport 2 3 2" xfId="40260" xr:uid="{00000000-0005-0000-0000-00004A000000}"/>
    <cellStyle name="_0108 Balanse + ledelsesrapport 2 4" xfId="40261" xr:uid="{00000000-0005-0000-0000-00004B000000}"/>
    <cellStyle name="_0108 Balanse + ledelsesrapport 3" xfId="40262" xr:uid="{00000000-0005-0000-0000-00004C000000}"/>
    <cellStyle name="_0108 Balanse + ledelsesrapport 3 2" xfId="40263" xr:uid="{00000000-0005-0000-0000-00004D000000}"/>
    <cellStyle name="_0108 Balanse + ledelsesrapport 3 2 2" xfId="40264" xr:uid="{00000000-0005-0000-0000-00004E000000}"/>
    <cellStyle name="_0108 Balanse + ledelsesrapport 3 3" xfId="40265" xr:uid="{00000000-0005-0000-0000-00004F000000}"/>
    <cellStyle name="_0108 Balanse + ledelsesrapport 3 3 2" xfId="40266" xr:uid="{00000000-0005-0000-0000-000050000000}"/>
    <cellStyle name="_0108 Balanse + ledelsesrapport 3 4" xfId="40267" xr:uid="{00000000-0005-0000-0000-000051000000}"/>
    <cellStyle name="_0108 Balanse + ledelsesrapport 4" xfId="40268" xr:uid="{00000000-0005-0000-0000-000052000000}"/>
    <cellStyle name="_0108 Balanse + ledelsesrapport 4 2" xfId="40269" xr:uid="{00000000-0005-0000-0000-000053000000}"/>
    <cellStyle name="_0108 Balanse + ledelsesrapport 5" xfId="40270" xr:uid="{00000000-0005-0000-0000-000054000000}"/>
    <cellStyle name="_0108 Balanse + ledelsesrapport 5 2" xfId="40271" xr:uid="{00000000-0005-0000-0000-000055000000}"/>
    <cellStyle name="_0108 Balanse + ledelsesrapport 6" xfId="40272"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3" xr:uid="{00000000-0005-0000-0000-00005E000000}"/>
    <cellStyle name="_2 11" xfId="40274" xr:uid="{00000000-0005-0000-0000-00005F000000}"/>
    <cellStyle name="_2 12" xfId="40275" xr:uid="{00000000-0005-0000-0000-000060000000}"/>
    <cellStyle name="_2 13" xfId="40276" xr:uid="{00000000-0005-0000-0000-000061000000}"/>
    <cellStyle name="_2 14" xfId="40277" xr:uid="{00000000-0005-0000-0000-000062000000}"/>
    <cellStyle name="_2 15" xfId="40278" xr:uid="{00000000-0005-0000-0000-000063000000}"/>
    <cellStyle name="_2 16" xfId="40279" xr:uid="{00000000-0005-0000-0000-000064000000}"/>
    <cellStyle name="_2 2" xfId="12123" xr:uid="{00000000-0005-0000-0000-000065000000}"/>
    <cellStyle name="_2 2 2" xfId="40280" xr:uid="{00000000-0005-0000-0000-000066000000}"/>
    <cellStyle name="_2 2 2 2" xfId="40281" xr:uid="{00000000-0005-0000-0000-000067000000}"/>
    <cellStyle name="_2 2 3" xfId="40282" xr:uid="{00000000-0005-0000-0000-000068000000}"/>
    <cellStyle name="_2 2_1" xfId="40283" xr:uid="{00000000-0005-0000-0000-000069000000}"/>
    <cellStyle name="_2 2_8" xfId="40284" xr:uid="{00000000-0005-0000-0000-00006A000000}"/>
    <cellStyle name="_2 2_Kontroll ME" xfId="12124" xr:uid="{00000000-0005-0000-0000-00006B000000}"/>
    <cellStyle name="_2 2_Kontroll-fane" xfId="12125" xr:uid="{00000000-0005-0000-0000-00006C000000}"/>
    <cellStyle name="_2 3" xfId="40285" xr:uid="{00000000-0005-0000-0000-00006D000000}"/>
    <cellStyle name="_2 3 2" xfId="40286" xr:uid="{00000000-0005-0000-0000-00006E000000}"/>
    <cellStyle name="_2 3 2 2" xfId="40287" xr:uid="{00000000-0005-0000-0000-00006F000000}"/>
    <cellStyle name="_2 3 3" xfId="40288" xr:uid="{00000000-0005-0000-0000-000070000000}"/>
    <cellStyle name="_2 3 3 2" xfId="40289" xr:uid="{00000000-0005-0000-0000-000071000000}"/>
    <cellStyle name="_2 3 3 3" xfId="40290" xr:uid="{00000000-0005-0000-0000-000072000000}"/>
    <cellStyle name="_2 3 3 4" xfId="40291" xr:uid="{00000000-0005-0000-0000-000073000000}"/>
    <cellStyle name="_2 4" xfId="40292" xr:uid="{00000000-0005-0000-0000-000074000000}"/>
    <cellStyle name="_2 4 2" xfId="40293" xr:uid="{00000000-0005-0000-0000-000075000000}"/>
    <cellStyle name="_2 5" xfId="40294" xr:uid="{00000000-0005-0000-0000-000076000000}"/>
    <cellStyle name="_2 5 2" xfId="40295" xr:uid="{00000000-0005-0000-0000-000077000000}"/>
    <cellStyle name="_2 6" xfId="40296" xr:uid="{00000000-0005-0000-0000-000078000000}"/>
    <cellStyle name="_2 7" xfId="40297" xr:uid="{00000000-0005-0000-0000-000079000000}"/>
    <cellStyle name="_2 8" xfId="40298" xr:uid="{00000000-0005-0000-0000-00007A000000}"/>
    <cellStyle name="_2 9" xfId="40299" xr:uid="{00000000-0005-0000-0000-00007B000000}"/>
    <cellStyle name="_2_1" xfId="40300" xr:uid="{00000000-0005-0000-0000-00007C000000}"/>
    <cellStyle name="_2_8" xfId="40301" xr:uid="{00000000-0005-0000-0000-00007D000000}"/>
    <cellStyle name="_2_Kontroll ME" xfId="12126" xr:uid="{00000000-0005-0000-0000-00007E000000}"/>
    <cellStyle name="_2_Kontroll-fane" xfId="12127" xr:uid="{00000000-0005-0000-0000-00007F000000}"/>
    <cellStyle name="_2_Side 9" xfId="40302" xr:uid="{00000000-0005-0000-0000-000080000000}"/>
    <cellStyle name="_3" xfId="12128" xr:uid="{00000000-0005-0000-0000-000081000000}"/>
    <cellStyle name="_3 10" xfId="40303" xr:uid="{00000000-0005-0000-0000-000082000000}"/>
    <cellStyle name="_3 11" xfId="40304" xr:uid="{00000000-0005-0000-0000-000083000000}"/>
    <cellStyle name="_3 12" xfId="40305" xr:uid="{00000000-0005-0000-0000-000084000000}"/>
    <cellStyle name="_3 13" xfId="40306" xr:uid="{00000000-0005-0000-0000-000085000000}"/>
    <cellStyle name="_3 14" xfId="40307" xr:uid="{00000000-0005-0000-0000-000086000000}"/>
    <cellStyle name="_3 15" xfId="40308" xr:uid="{00000000-0005-0000-0000-000087000000}"/>
    <cellStyle name="_3 16" xfId="40309" xr:uid="{00000000-0005-0000-0000-000088000000}"/>
    <cellStyle name="_3 2" xfId="12129" xr:uid="{00000000-0005-0000-0000-000089000000}"/>
    <cellStyle name="_3 2 2" xfId="40310" xr:uid="{00000000-0005-0000-0000-00008A000000}"/>
    <cellStyle name="_3 2 2 2" xfId="40311" xr:uid="{00000000-0005-0000-0000-00008B000000}"/>
    <cellStyle name="_3 2 3" xfId="40312" xr:uid="{00000000-0005-0000-0000-00008C000000}"/>
    <cellStyle name="_3 2_1" xfId="40313" xr:uid="{00000000-0005-0000-0000-00008D000000}"/>
    <cellStyle name="_3 2_8" xfId="40314" xr:uid="{00000000-0005-0000-0000-00008E000000}"/>
    <cellStyle name="_3 2_Kontroll ME" xfId="12130" xr:uid="{00000000-0005-0000-0000-00008F000000}"/>
    <cellStyle name="_3 2_Kontroll-fane" xfId="12131" xr:uid="{00000000-0005-0000-0000-000090000000}"/>
    <cellStyle name="_3 3" xfId="40315" xr:uid="{00000000-0005-0000-0000-000091000000}"/>
    <cellStyle name="_3 3 2" xfId="40316" xr:uid="{00000000-0005-0000-0000-000092000000}"/>
    <cellStyle name="_3 3 2 2" xfId="40317" xr:uid="{00000000-0005-0000-0000-000093000000}"/>
    <cellStyle name="_3 3 3" xfId="40318" xr:uid="{00000000-0005-0000-0000-000094000000}"/>
    <cellStyle name="_3 3 3 2" xfId="40319" xr:uid="{00000000-0005-0000-0000-000095000000}"/>
    <cellStyle name="_3 3 3 3" xfId="40320" xr:uid="{00000000-0005-0000-0000-000096000000}"/>
    <cellStyle name="_3 3 3 4" xfId="40321" xr:uid="{00000000-0005-0000-0000-000097000000}"/>
    <cellStyle name="_3 4" xfId="40322" xr:uid="{00000000-0005-0000-0000-000098000000}"/>
    <cellStyle name="_3 4 2" xfId="40323" xr:uid="{00000000-0005-0000-0000-000099000000}"/>
    <cellStyle name="_3 5" xfId="40324" xr:uid="{00000000-0005-0000-0000-00009A000000}"/>
    <cellStyle name="_3 5 2" xfId="40325" xr:uid="{00000000-0005-0000-0000-00009B000000}"/>
    <cellStyle name="_3 6" xfId="40326" xr:uid="{00000000-0005-0000-0000-00009C000000}"/>
    <cellStyle name="_3 7" xfId="40327" xr:uid="{00000000-0005-0000-0000-00009D000000}"/>
    <cellStyle name="_3 8" xfId="40328" xr:uid="{00000000-0005-0000-0000-00009E000000}"/>
    <cellStyle name="_3 9" xfId="40329" xr:uid="{00000000-0005-0000-0000-00009F000000}"/>
    <cellStyle name="_3_1" xfId="40330" xr:uid="{00000000-0005-0000-0000-0000A0000000}"/>
    <cellStyle name="_3_8" xfId="40331" xr:uid="{00000000-0005-0000-0000-0000A1000000}"/>
    <cellStyle name="_3_Kontroll ME" xfId="12132" xr:uid="{00000000-0005-0000-0000-0000A2000000}"/>
    <cellStyle name="_3_Kontroll-fane" xfId="12133" xr:uid="{00000000-0005-0000-0000-0000A3000000}"/>
    <cellStyle name="_3_Side 9" xfId="40332"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3" xr:uid="{00000000-0005-0000-0000-0000AC000000}"/>
    <cellStyle name="_4 Årsregnskap med noter Vital 2007 2 2" xfId="40334" xr:uid="{00000000-0005-0000-0000-0000AD000000}"/>
    <cellStyle name="_4 Årsregnskap med noter Vital 2007 2 2 2" xfId="40335" xr:uid="{00000000-0005-0000-0000-0000AE000000}"/>
    <cellStyle name="_4 Årsregnskap med noter Vital 2007 2 3" xfId="40336" xr:uid="{00000000-0005-0000-0000-0000AF000000}"/>
    <cellStyle name="_4 Årsregnskap med noter Vital 2007 2 3 2" xfId="40337" xr:uid="{00000000-0005-0000-0000-0000B0000000}"/>
    <cellStyle name="_4 Årsregnskap med noter Vital 2007 2 4" xfId="40338" xr:uid="{00000000-0005-0000-0000-0000B1000000}"/>
    <cellStyle name="_4 Årsregnskap med noter Vital 2007 3" xfId="40339" xr:uid="{00000000-0005-0000-0000-0000B2000000}"/>
    <cellStyle name="_4 Årsregnskap med noter Vital 2007 3 2" xfId="40340" xr:uid="{00000000-0005-0000-0000-0000B3000000}"/>
    <cellStyle name="_4 Årsregnskap med noter Vital 2007 3 2 2" xfId="40341" xr:uid="{00000000-0005-0000-0000-0000B4000000}"/>
    <cellStyle name="_4 Årsregnskap med noter Vital 2007 3 3" xfId="40342" xr:uid="{00000000-0005-0000-0000-0000B5000000}"/>
    <cellStyle name="_4 Årsregnskap med noter Vital 2007 3 3 2" xfId="40343" xr:uid="{00000000-0005-0000-0000-0000B6000000}"/>
    <cellStyle name="_4 Årsregnskap med noter Vital 2007 3 4" xfId="40344" xr:uid="{00000000-0005-0000-0000-0000B7000000}"/>
    <cellStyle name="_4 Årsregnskap med noter Vital 2007 4" xfId="40345" xr:uid="{00000000-0005-0000-0000-0000B8000000}"/>
    <cellStyle name="_4 Årsregnskap med noter Vital 2007 4 2" xfId="40346" xr:uid="{00000000-0005-0000-0000-0000B9000000}"/>
    <cellStyle name="_4 Årsregnskap med noter Vital 2007 5" xfId="40347" xr:uid="{00000000-0005-0000-0000-0000BA000000}"/>
    <cellStyle name="_4 Årsregnskap med noter Vital 2007 5 2" xfId="40348" xr:uid="{00000000-0005-0000-0000-0000BB000000}"/>
    <cellStyle name="_4 Årsregnskap med noter Vital 2007 6" xfId="40349"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50" xr:uid="{00000000-0005-0000-0000-0000C7000000}"/>
    <cellStyle name="_Adm inntekter pr april 09 v.2 11" xfId="40351" xr:uid="{00000000-0005-0000-0000-0000C8000000}"/>
    <cellStyle name="_Adm inntekter pr april 09 v.2 2" xfId="12150" xr:uid="{00000000-0005-0000-0000-0000C9000000}"/>
    <cellStyle name="_Adm inntekter pr april 09 v.2 2 2" xfId="40352" xr:uid="{00000000-0005-0000-0000-0000CA000000}"/>
    <cellStyle name="_Adm inntekter pr april 09 v.2 2 2 2" xfId="40353" xr:uid="{00000000-0005-0000-0000-0000CB000000}"/>
    <cellStyle name="_Adm inntekter pr april 09 v.2 2 3" xfId="40354" xr:uid="{00000000-0005-0000-0000-0000CC000000}"/>
    <cellStyle name="_Adm inntekter pr april 09 v.2 3" xfId="40355" xr:uid="{00000000-0005-0000-0000-0000CD000000}"/>
    <cellStyle name="_Adm inntekter pr april 09 v.2 3 2" xfId="40356" xr:uid="{00000000-0005-0000-0000-0000CE000000}"/>
    <cellStyle name="_Adm inntekter pr april 09 v.2 3 2 2" xfId="40357" xr:uid="{00000000-0005-0000-0000-0000CF000000}"/>
    <cellStyle name="_Adm inntekter pr april 09 v.2 3 3" xfId="40358" xr:uid="{00000000-0005-0000-0000-0000D0000000}"/>
    <cellStyle name="_Adm inntekter pr april 09 v.2 3 3 2" xfId="40359" xr:uid="{00000000-0005-0000-0000-0000D1000000}"/>
    <cellStyle name="_Adm inntekter pr april 09 v.2 3 3 3" xfId="40360" xr:uid="{00000000-0005-0000-0000-0000D2000000}"/>
    <cellStyle name="_Adm inntekter pr april 09 v.2 3 3 4" xfId="40361" xr:uid="{00000000-0005-0000-0000-0000D3000000}"/>
    <cellStyle name="_Adm inntekter pr april 09 v.2 4" xfId="40362" xr:uid="{00000000-0005-0000-0000-0000D4000000}"/>
    <cellStyle name="_Adm inntekter pr april 09 v.2 4 2" xfId="40363" xr:uid="{00000000-0005-0000-0000-0000D5000000}"/>
    <cellStyle name="_Adm inntekter pr april 09 v.2 5" xfId="40364" xr:uid="{00000000-0005-0000-0000-0000D6000000}"/>
    <cellStyle name="_Adm inntekter pr april 09 v.2 5 2" xfId="40365" xr:uid="{00000000-0005-0000-0000-0000D7000000}"/>
    <cellStyle name="_Adm inntekter pr april 09 v.2 6" xfId="40366" xr:uid="{00000000-0005-0000-0000-0000D8000000}"/>
    <cellStyle name="_Adm inntekter pr april 09 v.2 7" xfId="40367" xr:uid="{00000000-0005-0000-0000-0000D9000000}"/>
    <cellStyle name="_Adm inntekter pr april 09 v.2 8" xfId="40368" xr:uid="{00000000-0005-0000-0000-0000DA000000}"/>
    <cellStyle name="_Adm inntekter pr april 09 v.2 9" xfId="40369" xr:uid="{00000000-0005-0000-0000-0000DB000000}"/>
    <cellStyle name="_Adm inntekter pr juli 10 v1" xfId="12151" xr:uid="{00000000-0005-0000-0000-0000DC000000}"/>
    <cellStyle name="_Adm inntekter pr juli 10 v1 2" xfId="12152" xr:uid="{00000000-0005-0000-0000-0000DD000000}"/>
    <cellStyle name="_Adm inntekter pr juli 10 v1 2 2" xfId="40370" xr:uid="{00000000-0005-0000-0000-0000DE000000}"/>
    <cellStyle name="_Adm inntekter pr juli 10 v1 3" xfId="40371" xr:uid="{00000000-0005-0000-0000-0000DF000000}"/>
    <cellStyle name="_Adm inntekter pr juli 10 v1 3 2" xfId="40372" xr:uid="{00000000-0005-0000-0000-0000E0000000}"/>
    <cellStyle name="_Adm inntekter pr juli 10 v1 3 3" xfId="40373" xr:uid="{00000000-0005-0000-0000-0000E1000000}"/>
    <cellStyle name="_Adm inntekter pr juli 10 v1 3 4" xfId="40374" xr:uid="{00000000-0005-0000-0000-0000E2000000}"/>
    <cellStyle name="_Adm inntekter pr juli 10 v1 4" xfId="40375" xr:uid="{00000000-0005-0000-0000-0000E3000000}"/>
    <cellStyle name="_Adm inntekter pr juni 2011 v1" xfId="40376" xr:uid="{00000000-0005-0000-0000-0000E4000000}"/>
    <cellStyle name="_Adm inntekter pr juni 2011 v1 2" xfId="40377" xr:uid="{00000000-0005-0000-0000-0000E5000000}"/>
    <cellStyle name="_Adm inntekter pr juni 2011 v1 2 2" xfId="40378" xr:uid="{00000000-0005-0000-0000-0000E6000000}"/>
    <cellStyle name="_Adm inntekter pr juni 2011 v1 3" xfId="40379" xr:uid="{00000000-0005-0000-0000-0000E7000000}"/>
    <cellStyle name="_Adm inntekter pr juni 2011 v1 3 2" xfId="40380" xr:uid="{00000000-0005-0000-0000-0000E8000000}"/>
    <cellStyle name="_Adm inntekter pr juni 2011 v1 3 3" xfId="40381" xr:uid="{00000000-0005-0000-0000-0000E9000000}"/>
    <cellStyle name="_Adm inntekter pr juni 2011 v1 3 4" xfId="40382" xr:uid="{00000000-0005-0000-0000-0000EA000000}"/>
    <cellStyle name="_Adm.inntekter okt-09" xfId="12153" xr:uid="{00000000-0005-0000-0000-0000EB000000}"/>
    <cellStyle name="_Adm.inntekter okt-09 10" xfId="40383" xr:uid="{00000000-0005-0000-0000-0000EC000000}"/>
    <cellStyle name="_Adm.inntekter okt-09 11" xfId="40384" xr:uid="{00000000-0005-0000-0000-0000ED000000}"/>
    <cellStyle name="_Adm.inntekter okt-09 2" xfId="12154" xr:uid="{00000000-0005-0000-0000-0000EE000000}"/>
    <cellStyle name="_Adm.inntekter okt-09 2 2" xfId="40385" xr:uid="{00000000-0005-0000-0000-0000EF000000}"/>
    <cellStyle name="_Adm.inntekter okt-09 2 2 2" xfId="40386" xr:uid="{00000000-0005-0000-0000-0000F0000000}"/>
    <cellStyle name="_Adm.inntekter okt-09 2 3" xfId="40387" xr:uid="{00000000-0005-0000-0000-0000F1000000}"/>
    <cellStyle name="_Adm.inntekter okt-09 3" xfId="40388" xr:uid="{00000000-0005-0000-0000-0000F2000000}"/>
    <cellStyle name="_Adm.inntekter okt-09 3 2" xfId="40389" xr:uid="{00000000-0005-0000-0000-0000F3000000}"/>
    <cellStyle name="_Adm.inntekter okt-09 3 2 2" xfId="40390" xr:uid="{00000000-0005-0000-0000-0000F4000000}"/>
    <cellStyle name="_Adm.inntekter okt-09 3 3" xfId="40391" xr:uid="{00000000-0005-0000-0000-0000F5000000}"/>
    <cellStyle name="_Adm.inntekter okt-09 3 3 2" xfId="40392" xr:uid="{00000000-0005-0000-0000-0000F6000000}"/>
    <cellStyle name="_Adm.inntekter okt-09 3 3 3" xfId="40393" xr:uid="{00000000-0005-0000-0000-0000F7000000}"/>
    <cellStyle name="_Adm.inntekter okt-09 3 3 4" xfId="40394" xr:uid="{00000000-0005-0000-0000-0000F8000000}"/>
    <cellStyle name="_Adm.inntekter okt-09 4" xfId="40395" xr:uid="{00000000-0005-0000-0000-0000F9000000}"/>
    <cellStyle name="_Adm.inntekter okt-09 4 2" xfId="40396" xr:uid="{00000000-0005-0000-0000-0000FA000000}"/>
    <cellStyle name="_Adm.inntekter okt-09 5" xfId="40397" xr:uid="{00000000-0005-0000-0000-0000FB000000}"/>
    <cellStyle name="_Adm.inntekter okt-09 5 2" xfId="40398" xr:uid="{00000000-0005-0000-0000-0000FC000000}"/>
    <cellStyle name="_Adm.inntekter okt-09 6" xfId="40399" xr:uid="{00000000-0005-0000-0000-0000FD000000}"/>
    <cellStyle name="_Adm.inntekter okt-09 7" xfId="40400" xr:uid="{00000000-0005-0000-0000-0000FE000000}"/>
    <cellStyle name="_Adm.inntekter okt-09 8" xfId="40401" xr:uid="{00000000-0005-0000-0000-0000FF000000}"/>
    <cellStyle name="_Adm.inntekter okt-09 9" xfId="40402" xr:uid="{00000000-0005-0000-0000-000000010000}"/>
    <cellStyle name="_Adm.result prod april-11" xfId="40403" xr:uid="{00000000-0005-0000-0000-000001010000}"/>
    <cellStyle name="_Adm.result prod april-11 2" xfId="40404" xr:uid="{00000000-0005-0000-0000-000002010000}"/>
    <cellStyle name="_Adm.result prod april-11 2 2" xfId="40405" xr:uid="{00000000-0005-0000-0000-000003010000}"/>
    <cellStyle name="_Adm.result prod april-11 3" xfId="40406" xr:uid="{00000000-0005-0000-0000-000004010000}"/>
    <cellStyle name="_Adm.result prod april-11 3 2" xfId="40407" xr:uid="{00000000-0005-0000-0000-000005010000}"/>
    <cellStyle name="_Adm.result prod april-11 3 3" xfId="40408" xr:uid="{00000000-0005-0000-0000-000006010000}"/>
    <cellStyle name="_Adm.result prod april-11 3 4" xfId="40409" xr:uid="{00000000-0005-0000-0000-000007010000}"/>
    <cellStyle name="_Adm.result prod april-11 4" xfId="40410" xr:uid="{00000000-0005-0000-0000-000008010000}"/>
    <cellStyle name="_Adm.result prod mars-11" xfId="40411" xr:uid="{00000000-0005-0000-0000-000009010000}"/>
    <cellStyle name="_Adm.result prod mars-11 2" xfId="40412" xr:uid="{00000000-0005-0000-0000-00000A010000}"/>
    <cellStyle name="_Adm.result prod mars-11 2 2" xfId="40413" xr:uid="{00000000-0005-0000-0000-00000B010000}"/>
    <cellStyle name="_Adm.result prod mars-11 3" xfId="40414" xr:uid="{00000000-0005-0000-0000-00000C010000}"/>
    <cellStyle name="_Adm.result prod mars-11 3 2" xfId="40415" xr:uid="{00000000-0005-0000-0000-00000D010000}"/>
    <cellStyle name="_Adm.result prod mars-11 3 3" xfId="40416" xr:uid="{00000000-0005-0000-0000-00000E010000}"/>
    <cellStyle name="_Adm.result prod mars-11 3 4" xfId="40417" xr:uid="{00000000-0005-0000-0000-00000F010000}"/>
    <cellStyle name="_Adm.result prod mars-11 4" xfId="40418" xr:uid="{00000000-0005-0000-0000-000010010000}"/>
    <cellStyle name="_Adm.result prod sept-11" xfId="40419" xr:uid="{00000000-0005-0000-0000-000011010000}"/>
    <cellStyle name="_Adm.result prod sept-11 2" xfId="40420" xr:uid="{00000000-0005-0000-0000-000012010000}"/>
    <cellStyle name="_Adm.result prod sept-11 2 2" xfId="40421" xr:uid="{00000000-0005-0000-0000-000013010000}"/>
    <cellStyle name="_Adm.result prod sept-11 3" xfId="40422" xr:uid="{00000000-0005-0000-0000-000014010000}"/>
    <cellStyle name="_Adm.result prod sept-11 3 2" xfId="40423" xr:uid="{00000000-0005-0000-0000-000015010000}"/>
    <cellStyle name="_Adm.result prod sept-11 3 3" xfId="40424" xr:uid="{00000000-0005-0000-0000-000016010000}"/>
    <cellStyle name="_Adm.result prod sept-11 3 4" xfId="40425" xr:uid="{00000000-0005-0000-0000-000017010000}"/>
    <cellStyle name="_Adm.resultater august-11" xfId="40426" xr:uid="{00000000-0005-0000-0000-000018010000}"/>
    <cellStyle name="_Adm.resultater august-11 2" xfId="40427" xr:uid="{00000000-0005-0000-0000-000019010000}"/>
    <cellStyle name="_Adm.resultater august-11 2 2" xfId="40428" xr:uid="{00000000-0005-0000-0000-00001A010000}"/>
    <cellStyle name="_Adm.resultater august-11 3" xfId="40429" xr:uid="{00000000-0005-0000-0000-00001B010000}"/>
    <cellStyle name="_Adm.resultater august-11 3 2" xfId="40430" xr:uid="{00000000-0005-0000-0000-00001C010000}"/>
    <cellStyle name="_Adm.resultater august-11 3 3" xfId="40431" xr:uid="{00000000-0005-0000-0000-00001D010000}"/>
    <cellStyle name="_Adm.resultater august-11 3 4" xfId="40432" xr:uid="{00000000-0005-0000-0000-00001E010000}"/>
    <cellStyle name="_Adm.resultater mai-11" xfId="40433" xr:uid="{00000000-0005-0000-0000-00001F010000}"/>
    <cellStyle name="_Adm.resultater mai-11 2" xfId="40434" xr:uid="{00000000-0005-0000-0000-000020010000}"/>
    <cellStyle name="_Adm.resultater mai-11 2 2" xfId="40435" xr:uid="{00000000-0005-0000-0000-000021010000}"/>
    <cellStyle name="_Adm.resultater mai-11 3" xfId="40436" xr:uid="{00000000-0005-0000-0000-000022010000}"/>
    <cellStyle name="_Adm.resultater mai-11 3 2" xfId="40437" xr:uid="{00000000-0005-0000-0000-000023010000}"/>
    <cellStyle name="_Adm.resultater mai-11 3 3" xfId="40438" xr:uid="{00000000-0005-0000-0000-000024010000}"/>
    <cellStyle name="_Adm.resultater mai-11 3 4" xfId="40439" xr:uid="{00000000-0005-0000-0000-000025010000}"/>
    <cellStyle name="_Adm.resultater mars-11" xfId="40440" xr:uid="{00000000-0005-0000-0000-000026010000}"/>
    <cellStyle name="_Adm.resultater mars-11 2" xfId="40441" xr:uid="{00000000-0005-0000-0000-000027010000}"/>
    <cellStyle name="_Adm.resultater mars-11 2 2" xfId="40442" xr:uid="{00000000-0005-0000-0000-000028010000}"/>
    <cellStyle name="_Adm.resultater mars-11 3" xfId="40443" xr:uid="{00000000-0005-0000-0000-000029010000}"/>
    <cellStyle name="_Adm.resultater mars-11 3 2" xfId="40444" xr:uid="{00000000-0005-0000-0000-00002A010000}"/>
    <cellStyle name="_Adm.resultater mars-11 3 3" xfId="40445" xr:uid="{00000000-0005-0000-0000-00002B010000}"/>
    <cellStyle name="_Adm.resultater mars-11 3 4" xfId="40446" xr:uid="{00000000-0005-0000-0000-00002C010000}"/>
    <cellStyle name="_Adm.resultater mars-11 4" xfId="40447"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8" xr:uid="{00000000-0005-0000-0000-000031010000}"/>
    <cellStyle name="_Ark1 10 2" xfId="40449" xr:uid="{00000000-0005-0000-0000-000032010000}"/>
    <cellStyle name="_Ark1 11" xfId="40450" xr:uid="{00000000-0005-0000-0000-000033010000}"/>
    <cellStyle name="_Ark1 2" xfId="9" xr:uid="{00000000-0005-0000-0000-000034010000}"/>
    <cellStyle name="_Ark1 2 2" xfId="36997" xr:uid="{00000000-0005-0000-0000-000035010000}"/>
    <cellStyle name="_Ark1 2 2 2" xfId="40451" xr:uid="{00000000-0005-0000-0000-000036010000}"/>
    <cellStyle name="_Ark1 2 2 2 2" xfId="40452" xr:uid="{00000000-0005-0000-0000-000037010000}"/>
    <cellStyle name="_Ark1 2 2 2 2 2" xfId="40453" xr:uid="{00000000-0005-0000-0000-000038010000}"/>
    <cellStyle name="_Ark1 2 2 2 2 2 2" xfId="40454" xr:uid="{00000000-0005-0000-0000-000039010000}"/>
    <cellStyle name="_Ark1 2 2 2 2 3" xfId="40455" xr:uid="{00000000-0005-0000-0000-00003A010000}"/>
    <cellStyle name="_Ark1 2 2 2 3" xfId="40456" xr:uid="{00000000-0005-0000-0000-00003B010000}"/>
    <cellStyle name="_Ark1 2 2 2 3 2" xfId="40457" xr:uid="{00000000-0005-0000-0000-00003C010000}"/>
    <cellStyle name="_Ark1 2 2 2 4" xfId="40458" xr:uid="{00000000-0005-0000-0000-00003D010000}"/>
    <cellStyle name="_Ark1 2 2 3" xfId="40459" xr:uid="{00000000-0005-0000-0000-00003E010000}"/>
    <cellStyle name="_Ark1 2 2 3 2" xfId="40460" xr:uid="{00000000-0005-0000-0000-00003F010000}"/>
    <cellStyle name="_Ark1 2 2 3 2 2" xfId="40461" xr:uid="{00000000-0005-0000-0000-000040010000}"/>
    <cellStyle name="_Ark1 2 2 3 3" xfId="40462" xr:uid="{00000000-0005-0000-0000-000041010000}"/>
    <cellStyle name="_Ark1 2 2 4" xfId="40463" xr:uid="{00000000-0005-0000-0000-000042010000}"/>
    <cellStyle name="_Ark1 2 2 4 2" xfId="40464" xr:uid="{00000000-0005-0000-0000-000043010000}"/>
    <cellStyle name="_Ark1 2 2 5" xfId="40465" xr:uid="{00000000-0005-0000-0000-000044010000}"/>
    <cellStyle name="_Ark1 2 3" xfId="40466" xr:uid="{00000000-0005-0000-0000-000045010000}"/>
    <cellStyle name="_Ark1 2 3 2" xfId="40467" xr:uid="{00000000-0005-0000-0000-000046010000}"/>
    <cellStyle name="_Ark1 2 3 2 2" xfId="40468" xr:uid="{00000000-0005-0000-0000-000047010000}"/>
    <cellStyle name="_Ark1 2 3 2 2 2" xfId="40469" xr:uid="{00000000-0005-0000-0000-000048010000}"/>
    <cellStyle name="_Ark1 2 3 2 3" xfId="40470" xr:uid="{00000000-0005-0000-0000-000049010000}"/>
    <cellStyle name="_Ark1 2 3 3" xfId="40471" xr:uid="{00000000-0005-0000-0000-00004A010000}"/>
    <cellStyle name="_Ark1 2 3 3 2" xfId="40472" xr:uid="{00000000-0005-0000-0000-00004B010000}"/>
    <cellStyle name="_Ark1 2 3 4" xfId="40473" xr:uid="{00000000-0005-0000-0000-00004C010000}"/>
    <cellStyle name="_Ark1 2 4" xfId="40474" xr:uid="{00000000-0005-0000-0000-00004D010000}"/>
    <cellStyle name="_Ark1 2 4 2" xfId="40475" xr:uid="{00000000-0005-0000-0000-00004E010000}"/>
    <cellStyle name="_Ark1 2 4 2 2" xfId="40476" xr:uid="{00000000-0005-0000-0000-00004F010000}"/>
    <cellStyle name="_Ark1 2 4 3" xfId="40477" xr:uid="{00000000-0005-0000-0000-000050010000}"/>
    <cellStyle name="_Ark1 2 4 3 2" xfId="40478" xr:uid="{00000000-0005-0000-0000-000051010000}"/>
    <cellStyle name="_Ark1 2 4 4" xfId="40479" xr:uid="{00000000-0005-0000-0000-000052010000}"/>
    <cellStyle name="_Ark1 2 5" xfId="40480" xr:uid="{00000000-0005-0000-0000-000053010000}"/>
    <cellStyle name="_Ark1 2 5 2" xfId="40481" xr:uid="{00000000-0005-0000-0000-000054010000}"/>
    <cellStyle name="_Ark1 2 6" xfId="40482" xr:uid="{00000000-0005-0000-0000-000055010000}"/>
    <cellStyle name="_Ark1 2 6 2" xfId="40483" xr:uid="{00000000-0005-0000-0000-000056010000}"/>
    <cellStyle name="_Ark1 2 7" xfId="40484" xr:uid="{00000000-0005-0000-0000-000057010000}"/>
    <cellStyle name="_Ark1 2_Kontroll ME" xfId="12155" xr:uid="{00000000-0005-0000-0000-000058010000}"/>
    <cellStyle name="_Ark1 2_Kontroll-fane" xfId="12156" xr:uid="{00000000-0005-0000-0000-000059010000}"/>
    <cellStyle name="_Ark1 2_Prognose eksponering " xfId="36998" xr:uid="{00000000-0005-0000-0000-00005A010000}"/>
    <cellStyle name="_Ark1 2_Prognose eksponering  2" xfId="40485" xr:uid="{00000000-0005-0000-0000-00005B010000}"/>
    <cellStyle name="_Ark1 2_Prognose eksponering  2 2" xfId="40486" xr:uid="{00000000-0005-0000-0000-00005C010000}"/>
    <cellStyle name="_Ark1 2_Prognose eksponering  2 2 2" xfId="40487" xr:uid="{00000000-0005-0000-0000-00005D010000}"/>
    <cellStyle name="_Ark1 2_Prognose eksponering  2 3" xfId="40488" xr:uid="{00000000-0005-0000-0000-00005E010000}"/>
    <cellStyle name="_Ark1 2_Prognose eksponering  3" xfId="40489" xr:uid="{00000000-0005-0000-0000-00005F010000}"/>
    <cellStyle name="_Ark1 2_Prognose eksponering  3 2" xfId="40490" xr:uid="{00000000-0005-0000-0000-000060010000}"/>
    <cellStyle name="_Ark1 2_Prognose eksponering  4" xfId="40491" xr:uid="{00000000-0005-0000-0000-000061010000}"/>
    <cellStyle name="_Ark1 2_Vedlegg" xfId="40492" xr:uid="{00000000-0005-0000-0000-000062010000}"/>
    <cellStyle name="_Ark1 2_Vedlegg 2" xfId="40493" xr:uid="{00000000-0005-0000-0000-000063010000}"/>
    <cellStyle name="_Ark1 2_Vedlegg 2 2" xfId="40494" xr:uid="{00000000-0005-0000-0000-000064010000}"/>
    <cellStyle name="_Ark1 2_Vedlegg 2 2 2" xfId="40495" xr:uid="{00000000-0005-0000-0000-000065010000}"/>
    <cellStyle name="_Ark1 2_Vedlegg 2 3" xfId="40496" xr:uid="{00000000-0005-0000-0000-000066010000}"/>
    <cellStyle name="_Ark1 2_Vedlegg 3" xfId="40497" xr:uid="{00000000-0005-0000-0000-000067010000}"/>
    <cellStyle name="_Ark1 2_Vedlegg 3 2" xfId="40498" xr:uid="{00000000-0005-0000-0000-000068010000}"/>
    <cellStyle name="_Ark1 2_Vedlegg 4" xfId="40499" xr:uid="{00000000-0005-0000-0000-000069010000}"/>
    <cellStyle name="_Ark1 3" xfId="10" xr:uid="{00000000-0005-0000-0000-00006A010000}"/>
    <cellStyle name="_Ark1 3 2" xfId="40500" xr:uid="{00000000-0005-0000-0000-00006B010000}"/>
    <cellStyle name="_Ark1 3 2 2" xfId="40501" xr:uid="{00000000-0005-0000-0000-00006C010000}"/>
    <cellStyle name="_Ark1 3 2 2 2" xfId="40502" xr:uid="{00000000-0005-0000-0000-00006D010000}"/>
    <cellStyle name="_Ark1 3 2 2 2 2" xfId="40503" xr:uid="{00000000-0005-0000-0000-00006E010000}"/>
    <cellStyle name="_Ark1 3 2 2 3" xfId="40504" xr:uid="{00000000-0005-0000-0000-00006F010000}"/>
    <cellStyle name="_Ark1 3 2 3" xfId="40505" xr:uid="{00000000-0005-0000-0000-000070010000}"/>
    <cellStyle name="_Ark1 3 2 3 2" xfId="40506" xr:uid="{00000000-0005-0000-0000-000071010000}"/>
    <cellStyle name="_Ark1 3 2 4" xfId="40507" xr:uid="{00000000-0005-0000-0000-000072010000}"/>
    <cellStyle name="_Ark1 3 3" xfId="40508" xr:uid="{00000000-0005-0000-0000-000073010000}"/>
    <cellStyle name="_Ark1 3 3 2" xfId="40509" xr:uid="{00000000-0005-0000-0000-000074010000}"/>
    <cellStyle name="_Ark1 3 3 2 2" xfId="40510" xr:uid="{00000000-0005-0000-0000-000075010000}"/>
    <cellStyle name="_Ark1 3 3 3" xfId="40511" xr:uid="{00000000-0005-0000-0000-000076010000}"/>
    <cellStyle name="_Ark1 3 4" xfId="40512" xr:uid="{00000000-0005-0000-0000-000077010000}"/>
    <cellStyle name="_Ark1 3 4 2" xfId="40513" xr:uid="{00000000-0005-0000-0000-000078010000}"/>
    <cellStyle name="_Ark1 3 5" xfId="40514" xr:uid="{00000000-0005-0000-0000-000079010000}"/>
    <cellStyle name="_Ark1 4" xfId="11" xr:uid="{00000000-0005-0000-0000-00007A010000}"/>
    <cellStyle name="_Ark1 4 2" xfId="40515" xr:uid="{00000000-0005-0000-0000-00007B010000}"/>
    <cellStyle name="_Ark1 4 2 2" xfId="40516" xr:uid="{00000000-0005-0000-0000-00007C010000}"/>
    <cellStyle name="_Ark1 4 2 2 2" xfId="40517" xr:uid="{00000000-0005-0000-0000-00007D010000}"/>
    <cellStyle name="_Ark1 4 2 2 2 2" xfId="40518" xr:uid="{00000000-0005-0000-0000-00007E010000}"/>
    <cellStyle name="_Ark1 4 2 2 2 2 2" xfId="40519" xr:uid="{00000000-0005-0000-0000-00007F010000}"/>
    <cellStyle name="_Ark1 4 2 2 2 3" xfId="40520" xr:uid="{00000000-0005-0000-0000-000080010000}"/>
    <cellStyle name="_Ark1 4 2 2 3" xfId="40521" xr:uid="{00000000-0005-0000-0000-000081010000}"/>
    <cellStyle name="_Ark1 4 2 2 3 2" xfId="40522" xr:uid="{00000000-0005-0000-0000-000082010000}"/>
    <cellStyle name="_Ark1 4 2 2 4" xfId="40523" xr:uid="{00000000-0005-0000-0000-000083010000}"/>
    <cellStyle name="_Ark1 4 2 3" xfId="40524" xr:uid="{00000000-0005-0000-0000-000084010000}"/>
    <cellStyle name="_Ark1 4 2 3 2" xfId="40525" xr:uid="{00000000-0005-0000-0000-000085010000}"/>
    <cellStyle name="_Ark1 4 2 3 2 2" xfId="40526" xr:uid="{00000000-0005-0000-0000-000086010000}"/>
    <cellStyle name="_Ark1 4 2 3 3" xfId="40527" xr:uid="{00000000-0005-0000-0000-000087010000}"/>
    <cellStyle name="_Ark1 4 2 4" xfId="40528" xr:uid="{00000000-0005-0000-0000-000088010000}"/>
    <cellStyle name="_Ark1 4 2 4 2" xfId="40529" xr:uid="{00000000-0005-0000-0000-000089010000}"/>
    <cellStyle name="_Ark1 4 2 5" xfId="40530" xr:uid="{00000000-0005-0000-0000-00008A010000}"/>
    <cellStyle name="_Ark1 4 3" xfId="40531" xr:uid="{00000000-0005-0000-0000-00008B010000}"/>
    <cellStyle name="_Ark1 4 3 2" xfId="40532" xr:uid="{00000000-0005-0000-0000-00008C010000}"/>
    <cellStyle name="_Ark1 4 3 2 2" xfId="40533" xr:uid="{00000000-0005-0000-0000-00008D010000}"/>
    <cellStyle name="_Ark1 4 3 2 2 2" xfId="40534" xr:uid="{00000000-0005-0000-0000-00008E010000}"/>
    <cellStyle name="_Ark1 4 3 2 3" xfId="40535" xr:uid="{00000000-0005-0000-0000-00008F010000}"/>
    <cellStyle name="_Ark1 4 3 3" xfId="40536" xr:uid="{00000000-0005-0000-0000-000090010000}"/>
    <cellStyle name="_Ark1 4 3 3 2" xfId="40537" xr:uid="{00000000-0005-0000-0000-000091010000}"/>
    <cellStyle name="_Ark1 4 3 4" xfId="40538" xr:uid="{00000000-0005-0000-0000-000092010000}"/>
    <cellStyle name="_Ark1 4 4" xfId="40539" xr:uid="{00000000-0005-0000-0000-000093010000}"/>
    <cellStyle name="_Ark1 4 4 2" xfId="40540" xr:uid="{00000000-0005-0000-0000-000094010000}"/>
    <cellStyle name="_Ark1 4 4 2 2" xfId="40541" xr:uid="{00000000-0005-0000-0000-000095010000}"/>
    <cellStyle name="_Ark1 4 4 3" xfId="40542" xr:uid="{00000000-0005-0000-0000-000096010000}"/>
    <cellStyle name="_Ark1 4 5" xfId="40543" xr:uid="{00000000-0005-0000-0000-000097010000}"/>
    <cellStyle name="_Ark1 4 5 2" xfId="40544" xr:uid="{00000000-0005-0000-0000-000098010000}"/>
    <cellStyle name="_Ark1 4 6" xfId="40545" xr:uid="{00000000-0005-0000-0000-000099010000}"/>
    <cellStyle name="_Ark1 5" xfId="40546" xr:uid="{00000000-0005-0000-0000-00009A010000}"/>
    <cellStyle name="_Ark1 5 2" xfId="40547" xr:uid="{00000000-0005-0000-0000-00009B010000}"/>
    <cellStyle name="_Ark1 5 2 2" xfId="40548" xr:uid="{00000000-0005-0000-0000-00009C010000}"/>
    <cellStyle name="_Ark1 5 2 2 2" xfId="40549" xr:uid="{00000000-0005-0000-0000-00009D010000}"/>
    <cellStyle name="_Ark1 5 2 2 2 2" xfId="40550" xr:uid="{00000000-0005-0000-0000-00009E010000}"/>
    <cellStyle name="_Ark1 5 2 2 2 2 2" xfId="40551" xr:uid="{00000000-0005-0000-0000-00009F010000}"/>
    <cellStyle name="_Ark1 5 2 2 2 3" xfId="40552" xr:uid="{00000000-0005-0000-0000-0000A0010000}"/>
    <cellStyle name="_Ark1 5 2 2 3" xfId="40553" xr:uid="{00000000-0005-0000-0000-0000A1010000}"/>
    <cellStyle name="_Ark1 5 2 2 3 2" xfId="40554" xr:uid="{00000000-0005-0000-0000-0000A2010000}"/>
    <cellStyle name="_Ark1 5 2 2 4" xfId="40555" xr:uid="{00000000-0005-0000-0000-0000A3010000}"/>
    <cellStyle name="_Ark1 5 2 3" xfId="40556" xr:uid="{00000000-0005-0000-0000-0000A4010000}"/>
    <cellStyle name="_Ark1 5 2 3 2" xfId="40557" xr:uid="{00000000-0005-0000-0000-0000A5010000}"/>
    <cellStyle name="_Ark1 5 2 3 2 2" xfId="40558" xr:uid="{00000000-0005-0000-0000-0000A6010000}"/>
    <cellStyle name="_Ark1 5 2 3 3" xfId="40559" xr:uid="{00000000-0005-0000-0000-0000A7010000}"/>
    <cellStyle name="_Ark1 5 2 4" xfId="40560" xr:uid="{00000000-0005-0000-0000-0000A8010000}"/>
    <cellStyle name="_Ark1 5 2 4 2" xfId="40561" xr:uid="{00000000-0005-0000-0000-0000A9010000}"/>
    <cellStyle name="_Ark1 5 2 5" xfId="40562" xr:uid="{00000000-0005-0000-0000-0000AA010000}"/>
    <cellStyle name="_Ark1 5 3" xfId="40563" xr:uid="{00000000-0005-0000-0000-0000AB010000}"/>
    <cellStyle name="_Ark1 5 3 2" xfId="40564" xr:uid="{00000000-0005-0000-0000-0000AC010000}"/>
    <cellStyle name="_Ark1 5 3 2 2" xfId="40565" xr:uid="{00000000-0005-0000-0000-0000AD010000}"/>
    <cellStyle name="_Ark1 5 3 2 2 2" xfId="40566" xr:uid="{00000000-0005-0000-0000-0000AE010000}"/>
    <cellStyle name="_Ark1 5 3 2 3" xfId="40567" xr:uid="{00000000-0005-0000-0000-0000AF010000}"/>
    <cellStyle name="_Ark1 5 3 3" xfId="40568" xr:uid="{00000000-0005-0000-0000-0000B0010000}"/>
    <cellStyle name="_Ark1 5 3 3 2" xfId="40569" xr:uid="{00000000-0005-0000-0000-0000B1010000}"/>
    <cellStyle name="_Ark1 5 3 4" xfId="40570" xr:uid="{00000000-0005-0000-0000-0000B2010000}"/>
    <cellStyle name="_Ark1 5 4" xfId="40571" xr:uid="{00000000-0005-0000-0000-0000B3010000}"/>
    <cellStyle name="_Ark1 5 4 2" xfId="40572" xr:uid="{00000000-0005-0000-0000-0000B4010000}"/>
    <cellStyle name="_Ark1 5 4 2 2" xfId="40573" xr:uid="{00000000-0005-0000-0000-0000B5010000}"/>
    <cellStyle name="_Ark1 5 4 3" xfId="40574" xr:uid="{00000000-0005-0000-0000-0000B6010000}"/>
    <cellStyle name="_Ark1 5 5" xfId="40575" xr:uid="{00000000-0005-0000-0000-0000B7010000}"/>
    <cellStyle name="_Ark1 5 5 2" xfId="40576" xr:uid="{00000000-0005-0000-0000-0000B8010000}"/>
    <cellStyle name="_Ark1 5 6" xfId="40577" xr:uid="{00000000-0005-0000-0000-0000B9010000}"/>
    <cellStyle name="_Ark1 6" xfId="40578" xr:uid="{00000000-0005-0000-0000-0000BA010000}"/>
    <cellStyle name="_Ark1 6 2" xfId="40579" xr:uid="{00000000-0005-0000-0000-0000BB010000}"/>
    <cellStyle name="_Ark1 6 2 2" xfId="40580" xr:uid="{00000000-0005-0000-0000-0000BC010000}"/>
    <cellStyle name="_Ark1 6 2 2 2" xfId="40581" xr:uid="{00000000-0005-0000-0000-0000BD010000}"/>
    <cellStyle name="_Ark1 6 2 2 2 2" xfId="40582" xr:uid="{00000000-0005-0000-0000-0000BE010000}"/>
    <cellStyle name="_Ark1 6 2 2 2 2 2" xfId="40583" xr:uid="{00000000-0005-0000-0000-0000BF010000}"/>
    <cellStyle name="_Ark1 6 2 2 2 3" xfId="40584" xr:uid="{00000000-0005-0000-0000-0000C0010000}"/>
    <cellStyle name="_Ark1 6 2 2 3" xfId="40585" xr:uid="{00000000-0005-0000-0000-0000C1010000}"/>
    <cellStyle name="_Ark1 6 2 2 3 2" xfId="40586" xr:uid="{00000000-0005-0000-0000-0000C2010000}"/>
    <cellStyle name="_Ark1 6 2 2 4" xfId="40587" xr:uid="{00000000-0005-0000-0000-0000C3010000}"/>
    <cellStyle name="_Ark1 6 2 3" xfId="40588" xr:uid="{00000000-0005-0000-0000-0000C4010000}"/>
    <cellStyle name="_Ark1 6 2 3 2" xfId="40589" xr:uid="{00000000-0005-0000-0000-0000C5010000}"/>
    <cellStyle name="_Ark1 6 2 3 2 2" xfId="40590" xr:uid="{00000000-0005-0000-0000-0000C6010000}"/>
    <cellStyle name="_Ark1 6 2 3 3" xfId="40591" xr:uid="{00000000-0005-0000-0000-0000C7010000}"/>
    <cellStyle name="_Ark1 6 2 4" xfId="40592" xr:uid="{00000000-0005-0000-0000-0000C8010000}"/>
    <cellStyle name="_Ark1 6 2 4 2" xfId="40593" xr:uid="{00000000-0005-0000-0000-0000C9010000}"/>
    <cellStyle name="_Ark1 6 2 5" xfId="40594" xr:uid="{00000000-0005-0000-0000-0000CA010000}"/>
    <cellStyle name="_Ark1 6 3" xfId="40595" xr:uid="{00000000-0005-0000-0000-0000CB010000}"/>
    <cellStyle name="_Ark1 6 3 2" xfId="40596" xr:uid="{00000000-0005-0000-0000-0000CC010000}"/>
    <cellStyle name="_Ark1 6 3 2 2" xfId="40597" xr:uid="{00000000-0005-0000-0000-0000CD010000}"/>
    <cellStyle name="_Ark1 6 3 2 2 2" xfId="40598" xr:uid="{00000000-0005-0000-0000-0000CE010000}"/>
    <cellStyle name="_Ark1 6 3 2 3" xfId="40599" xr:uid="{00000000-0005-0000-0000-0000CF010000}"/>
    <cellStyle name="_Ark1 6 3 3" xfId="40600" xr:uid="{00000000-0005-0000-0000-0000D0010000}"/>
    <cellStyle name="_Ark1 6 3 3 2" xfId="40601" xr:uid="{00000000-0005-0000-0000-0000D1010000}"/>
    <cellStyle name="_Ark1 6 3 4" xfId="40602" xr:uid="{00000000-0005-0000-0000-0000D2010000}"/>
    <cellStyle name="_Ark1 6 4" xfId="40603" xr:uid="{00000000-0005-0000-0000-0000D3010000}"/>
    <cellStyle name="_Ark1 6 4 2" xfId="40604" xr:uid="{00000000-0005-0000-0000-0000D4010000}"/>
    <cellStyle name="_Ark1 6 4 2 2" xfId="40605" xr:uid="{00000000-0005-0000-0000-0000D5010000}"/>
    <cellStyle name="_Ark1 6 4 3" xfId="40606" xr:uid="{00000000-0005-0000-0000-0000D6010000}"/>
    <cellStyle name="_Ark1 6 5" xfId="40607" xr:uid="{00000000-0005-0000-0000-0000D7010000}"/>
    <cellStyle name="_Ark1 6 5 2" xfId="40608" xr:uid="{00000000-0005-0000-0000-0000D8010000}"/>
    <cellStyle name="_Ark1 6 6" xfId="40609" xr:uid="{00000000-0005-0000-0000-0000D9010000}"/>
    <cellStyle name="_Ark1 7" xfId="40610" xr:uid="{00000000-0005-0000-0000-0000DA010000}"/>
    <cellStyle name="_Ark1 7 2" xfId="40611" xr:uid="{00000000-0005-0000-0000-0000DB010000}"/>
    <cellStyle name="_Ark1 7 2 2" xfId="40612" xr:uid="{00000000-0005-0000-0000-0000DC010000}"/>
    <cellStyle name="_Ark1 7 2 2 2" xfId="40613" xr:uid="{00000000-0005-0000-0000-0000DD010000}"/>
    <cellStyle name="_Ark1 7 2 2 2 2" xfId="40614" xr:uid="{00000000-0005-0000-0000-0000DE010000}"/>
    <cellStyle name="_Ark1 7 2 2 3" xfId="40615" xr:uid="{00000000-0005-0000-0000-0000DF010000}"/>
    <cellStyle name="_Ark1 7 2 3" xfId="40616" xr:uid="{00000000-0005-0000-0000-0000E0010000}"/>
    <cellStyle name="_Ark1 7 2 3 2" xfId="40617" xr:uid="{00000000-0005-0000-0000-0000E1010000}"/>
    <cellStyle name="_Ark1 7 2 4" xfId="40618" xr:uid="{00000000-0005-0000-0000-0000E2010000}"/>
    <cellStyle name="_Ark1 7 3" xfId="40619" xr:uid="{00000000-0005-0000-0000-0000E3010000}"/>
    <cellStyle name="_Ark1 7 3 2" xfId="40620" xr:uid="{00000000-0005-0000-0000-0000E4010000}"/>
    <cellStyle name="_Ark1 7 3 2 2" xfId="40621" xr:uid="{00000000-0005-0000-0000-0000E5010000}"/>
    <cellStyle name="_Ark1 7 3 2 2 2" xfId="40622" xr:uid="{00000000-0005-0000-0000-0000E6010000}"/>
    <cellStyle name="_Ark1 7 3 2 3" xfId="40623" xr:uid="{00000000-0005-0000-0000-0000E7010000}"/>
    <cellStyle name="_Ark1 7 3 3" xfId="40624" xr:uid="{00000000-0005-0000-0000-0000E8010000}"/>
    <cellStyle name="_Ark1 7 3 3 2" xfId="40625" xr:uid="{00000000-0005-0000-0000-0000E9010000}"/>
    <cellStyle name="_Ark1 7 3 4" xfId="40626" xr:uid="{00000000-0005-0000-0000-0000EA010000}"/>
    <cellStyle name="_Ark1 7 4" xfId="40627" xr:uid="{00000000-0005-0000-0000-0000EB010000}"/>
    <cellStyle name="_Ark1 7 4 2" xfId="40628" xr:uid="{00000000-0005-0000-0000-0000EC010000}"/>
    <cellStyle name="_Ark1 7 4 2 2" xfId="40629" xr:uid="{00000000-0005-0000-0000-0000ED010000}"/>
    <cellStyle name="_Ark1 7 4 3" xfId="40630" xr:uid="{00000000-0005-0000-0000-0000EE010000}"/>
    <cellStyle name="_Ark1 7 5" xfId="40631" xr:uid="{00000000-0005-0000-0000-0000EF010000}"/>
    <cellStyle name="_Ark1 7 5 2" xfId="40632" xr:uid="{00000000-0005-0000-0000-0000F0010000}"/>
    <cellStyle name="_Ark1 7 6" xfId="40633" xr:uid="{00000000-0005-0000-0000-0000F1010000}"/>
    <cellStyle name="_Ark1 8" xfId="40634" xr:uid="{00000000-0005-0000-0000-0000F2010000}"/>
    <cellStyle name="_Ark1 8 2" xfId="40635" xr:uid="{00000000-0005-0000-0000-0000F3010000}"/>
    <cellStyle name="_Ark1 8 2 2" xfId="40636" xr:uid="{00000000-0005-0000-0000-0000F4010000}"/>
    <cellStyle name="_Ark1 8 3" xfId="40637" xr:uid="{00000000-0005-0000-0000-0000F5010000}"/>
    <cellStyle name="_Ark1 8 3 2" xfId="40638" xr:uid="{00000000-0005-0000-0000-0000F6010000}"/>
    <cellStyle name="_Ark1 8 4" xfId="40639" xr:uid="{00000000-0005-0000-0000-0000F7010000}"/>
    <cellStyle name="_Ark1 9" xfId="40640" xr:uid="{00000000-0005-0000-0000-0000F8010000}"/>
    <cellStyle name="_Ark1 9 2" xfId="40641" xr:uid="{00000000-0005-0000-0000-0000F9010000}"/>
    <cellStyle name="_Ark1_Adjustment-Hovedtall" xfId="36999" xr:uid="{00000000-0005-0000-0000-0000FA010000}"/>
    <cellStyle name="_Ark1_Expenses (1)" xfId="40642" xr:uid="{00000000-0005-0000-0000-0000FB010000}"/>
    <cellStyle name="_Ark1_Hovedtall" xfId="37000"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1" xr:uid="{00000000-0005-0000-0000-0000FF010000}"/>
    <cellStyle name="_Ark1_Prognose eksponering " xfId="37002" xr:uid="{00000000-0005-0000-0000-000001020000}"/>
    <cellStyle name="_Ark1_Prognose eksponering  2" xfId="40643" xr:uid="{00000000-0005-0000-0000-000002020000}"/>
    <cellStyle name="_Ark1_Prognose eksponering  2 2" xfId="40644" xr:uid="{00000000-0005-0000-0000-000003020000}"/>
    <cellStyle name="_Ark1_Prognose eksponering  2 2 2" xfId="40645" xr:uid="{00000000-0005-0000-0000-000004020000}"/>
    <cellStyle name="_Ark1_Prognose eksponering  2 3" xfId="40646" xr:uid="{00000000-0005-0000-0000-000005020000}"/>
    <cellStyle name="_Ark1_Prognose eksponering  3" xfId="40647" xr:uid="{00000000-0005-0000-0000-000006020000}"/>
    <cellStyle name="_Ark1_Prognose eksponering  3 2" xfId="40648" xr:uid="{00000000-0005-0000-0000-000007020000}"/>
    <cellStyle name="_Ark1_Prognose eksponering  4" xfId="40649" xr:uid="{00000000-0005-0000-0000-000008020000}"/>
    <cellStyle name="_Ark1_Resultat" xfId="37003" xr:uid="{00000000-0005-0000-0000-000009020000}"/>
    <cellStyle name="_Ark1_Results &amp; key fig." xfId="40650" xr:uid="{00000000-0005-0000-0000-00000A020000}"/>
    <cellStyle name="_Ark1_Vedlegg" xfId="40651" xr:uid="{00000000-0005-0000-0000-00000B020000}"/>
    <cellStyle name="_Ark1_Vedlegg 2" xfId="40652" xr:uid="{00000000-0005-0000-0000-00000C020000}"/>
    <cellStyle name="_Ark1_Vedlegg 2 2" xfId="40653" xr:uid="{00000000-0005-0000-0000-00000D020000}"/>
    <cellStyle name="_Ark1_Vedlegg 2 2 2" xfId="40654" xr:uid="{00000000-0005-0000-0000-00000E020000}"/>
    <cellStyle name="_Ark1_Vedlegg 2 3" xfId="40655" xr:uid="{00000000-0005-0000-0000-00000F020000}"/>
    <cellStyle name="_Ark1_Vedlegg 3" xfId="40656" xr:uid="{00000000-0005-0000-0000-000010020000}"/>
    <cellStyle name="_Ark1_Vedlegg 3 2" xfId="40657" xr:uid="{00000000-0005-0000-0000-000011020000}"/>
    <cellStyle name="_Ark1_Vedlegg 4" xfId="40658" xr:uid="{00000000-0005-0000-0000-000012020000}"/>
    <cellStyle name="_Ark2" xfId="37004" xr:uid="{00000000-0005-0000-0000-000013020000}"/>
    <cellStyle name="_Ark2_Q Sum_Res N" xfId="37005" xr:uid="{00000000-0005-0000-0000-000014020000}"/>
    <cellStyle name="_Ark3" xfId="37006" xr:uid="{00000000-0005-0000-0000-000015020000}"/>
    <cellStyle name="_Ark3_Q Sum_Res N" xfId="37007" xr:uid="{00000000-0005-0000-0000-000016020000}"/>
    <cellStyle name="_Ark4" xfId="37008" xr:uid="{00000000-0005-0000-0000-000017020000}"/>
    <cellStyle name="_Ark4_Q Sum_Res N" xfId="37009" xr:uid="{00000000-0005-0000-0000-000018020000}"/>
    <cellStyle name="_Attr" xfId="13" xr:uid="{00000000-0005-0000-0000-000019020000}"/>
    <cellStyle name="_Attr 10" xfId="40659" xr:uid="{00000000-0005-0000-0000-00001A020000}"/>
    <cellStyle name="_Attr 10 2" xfId="40660" xr:uid="{00000000-0005-0000-0000-00001B020000}"/>
    <cellStyle name="_Attr 11" xfId="40661" xr:uid="{00000000-0005-0000-0000-00001C020000}"/>
    <cellStyle name="_Attr 2" xfId="14" xr:uid="{00000000-0005-0000-0000-00001D020000}"/>
    <cellStyle name="_Attr 2 2" xfId="37010" xr:uid="{00000000-0005-0000-0000-00001E020000}"/>
    <cellStyle name="_Attr 2 2 2" xfId="40662" xr:uid="{00000000-0005-0000-0000-00001F020000}"/>
    <cellStyle name="_Attr 2 2 2 2" xfId="40663" xr:uid="{00000000-0005-0000-0000-000020020000}"/>
    <cellStyle name="_Attr 2 2 2 2 2" xfId="40664" xr:uid="{00000000-0005-0000-0000-000021020000}"/>
    <cellStyle name="_Attr 2 2 2 2 2 2" xfId="40665" xr:uid="{00000000-0005-0000-0000-000022020000}"/>
    <cellStyle name="_Attr 2 2 2 2 3" xfId="40666" xr:uid="{00000000-0005-0000-0000-000023020000}"/>
    <cellStyle name="_Attr 2 2 2 3" xfId="40667" xr:uid="{00000000-0005-0000-0000-000024020000}"/>
    <cellStyle name="_Attr 2 2 2 3 2" xfId="40668" xr:uid="{00000000-0005-0000-0000-000025020000}"/>
    <cellStyle name="_Attr 2 2 2 4" xfId="40669" xr:uid="{00000000-0005-0000-0000-000026020000}"/>
    <cellStyle name="_Attr 2 2 3" xfId="40670" xr:uid="{00000000-0005-0000-0000-000027020000}"/>
    <cellStyle name="_Attr 2 2 3 2" xfId="40671" xr:uid="{00000000-0005-0000-0000-000028020000}"/>
    <cellStyle name="_Attr 2 2 3 2 2" xfId="40672" xr:uid="{00000000-0005-0000-0000-000029020000}"/>
    <cellStyle name="_Attr 2 2 3 3" xfId="40673" xr:uid="{00000000-0005-0000-0000-00002A020000}"/>
    <cellStyle name="_Attr 2 2 4" xfId="40674" xr:uid="{00000000-0005-0000-0000-00002B020000}"/>
    <cellStyle name="_Attr 2 2 4 2" xfId="40675" xr:uid="{00000000-0005-0000-0000-00002C020000}"/>
    <cellStyle name="_Attr 2 2 5" xfId="40676" xr:uid="{00000000-0005-0000-0000-00002D020000}"/>
    <cellStyle name="_Attr 2 3" xfId="40677" xr:uid="{00000000-0005-0000-0000-00002E020000}"/>
    <cellStyle name="_Attr 2 3 2" xfId="40678" xr:uid="{00000000-0005-0000-0000-00002F020000}"/>
    <cellStyle name="_Attr 2 3 2 2" xfId="40679" xr:uid="{00000000-0005-0000-0000-000030020000}"/>
    <cellStyle name="_Attr 2 3 2 2 2" xfId="40680" xr:uid="{00000000-0005-0000-0000-000031020000}"/>
    <cellStyle name="_Attr 2 3 2 3" xfId="40681" xr:uid="{00000000-0005-0000-0000-000032020000}"/>
    <cellStyle name="_Attr 2 3 3" xfId="40682" xr:uid="{00000000-0005-0000-0000-000033020000}"/>
    <cellStyle name="_Attr 2 3 3 2" xfId="40683" xr:uid="{00000000-0005-0000-0000-000034020000}"/>
    <cellStyle name="_Attr 2 3 4" xfId="40684" xr:uid="{00000000-0005-0000-0000-000035020000}"/>
    <cellStyle name="_Attr 2 4" xfId="40685" xr:uid="{00000000-0005-0000-0000-000036020000}"/>
    <cellStyle name="_Attr 2 4 2" xfId="40686" xr:uid="{00000000-0005-0000-0000-000037020000}"/>
    <cellStyle name="_Attr 2 4 2 2" xfId="40687" xr:uid="{00000000-0005-0000-0000-000038020000}"/>
    <cellStyle name="_Attr 2 4 3" xfId="40688" xr:uid="{00000000-0005-0000-0000-000039020000}"/>
    <cellStyle name="_Attr 2 4 3 2" xfId="40689" xr:uid="{00000000-0005-0000-0000-00003A020000}"/>
    <cellStyle name="_Attr 2 4 4" xfId="40690" xr:uid="{00000000-0005-0000-0000-00003B020000}"/>
    <cellStyle name="_Attr 2 5" xfId="40691" xr:uid="{00000000-0005-0000-0000-00003C020000}"/>
    <cellStyle name="_Attr 2 5 2" xfId="40692" xr:uid="{00000000-0005-0000-0000-00003D020000}"/>
    <cellStyle name="_Attr 2 6" xfId="40693" xr:uid="{00000000-0005-0000-0000-00003E020000}"/>
    <cellStyle name="_Attr 2 6 2" xfId="40694" xr:uid="{00000000-0005-0000-0000-00003F020000}"/>
    <cellStyle name="_Attr 2 7" xfId="40695" xr:uid="{00000000-0005-0000-0000-000040020000}"/>
    <cellStyle name="_Attr 2_Kontroll ME" xfId="12159" xr:uid="{00000000-0005-0000-0000-000041020000}"/>
    <cellStyle name="_Attr 2_Kontroll-fane" xfId="12160" xr:uid="{00000000-0005-0000-0000-000042020000}"/>
    <cellStyle name="_Attr 2_Prognose eksponering " xfId="37011" xr:uid="{00000000-0005-0000-0000-000043020000}"/>
    <cellStyle name="_Attr 2_Prognose eksponering  2" xfId="40696" xr:uid="{00000000-0005-0000-0000-000044020000}"/>
    <cellStyle name="_Attr 2_Prognose eksponering  2 2" xfId="40697" xr:uid="{00000000-0005-0000-0000-000045020000}"/>
    <cellStyle name="_Attr 2_Prognose eksponering  2 2 2" xfId="40698" xr:uid="{00000000-0005-0000-0000-000046020000}"/>
    <cellStyle name="_Attr 2_Prognose eksponering  2 3" xfId="40699" xr:uid="{00000000-0005-0000-0000-000047020000}"/>
    <cellStyle name="_Attr 2_Prognose eksponering  3" xfId="40700" xr:uid="{00000000-0005-0000-0000-000048020000}"/>
    <cellStyle name="_Attr 2_Prognose eksponering  3 2" xfId="40701" xr:uid="{00000000-0005-0000-0000-000049020000}"/>
    <cellStyle name="_Attr 2_Prognose eksponering  4" xfId="40702" xr:uid="{00000000-0005-0000-0000-00004A020000}"/>
    <cellStyle name="_Attr 2_Vedlegg" xfId="40703" xr:uid="{00000000-0005-0000-0000-00004B020000}"/>
    <cellStyle name="_Attr 2_Vedlegg 2" xfId="40704" xr:uid="{00000000-0005-0000-0000-00004C020000}"/>
    <cellStyle name="_Attr 2_Vedlegg 2 2" xfId="40705" xr:uid="{00000000-0005-0000-0000-00004D020000}"/>
    <cellStyle name="_Attr 2_Vedlegg 2 2 2" xfId="40706" xr:uid="{00000000-0005-0000-0000-00004E020000}"/>
    <cellStyle name="_Attr 2_Vedlegg 2 3" xfId="40707" xr:uid="{00000000-0005-0000-0000-00004F020000}"/>
    <cellStyle name="_Attr 2_Vedlegg 3" xfId="40708" xr:uid="{00000000-0005-0000-0000-000050020000}"/>
    <cellStyle name="_Attr 2_Vedlegg 3 2" xfId="40709" xr:uid="{00000000-0005-0000-0000-000051020000}"/>
    <cellStyle name="_Attr 2_Vedlegg 4" xfId="40710" xr:uid="{00000000-0005-0000-0000-000052020000}"/>
    <cellStyle name="_Attr 3" xfId="15" xr:uid="{00000000-0005-0000-0000-000053020000}"/>
    <cellStyle name="_Attr 3 2" xfId="40711" xr:uid="{00000000-0005-0000-0000-000054020000}"/>
    <cellStyle name="_Attr 3 2 2" xfId="40712" xr:uid="{00000000-0005-0000-0000-000055020000}"/>
    <cellStyle name="_Attr 3 2 2 2" xfId="40713" xr:uid="{00000000-0005-0000-0000-000056020000}"/>
    <cellStyle name="_Attr 3 2 2 2 2" xfId="40714" xr:uid="{00000000-0005-0000-0000-000057020000}"/>
    <cellStyle name="_Attr 3 2 2 3" xfId="40715" xr:uid="{00000000-0005-0000-0000-000058020000}"/>
    <cellStyle name="_Attr 3 2 3" xfId="40716" xr:uid="{00000000-0005-0000-0000-000059020000}"/>
    <cellStyle name="_Attr 3 2 3 2" xfId="40717" xr:uid="{00000000-0005-0000-0000-00005A020000}"/>
    <cellStyle name="_Attr 3 2 4" xfId="40718" xr:uid="{00000000-0005-0000-0000-00005B020000}"/>
    <cellStyle name="_Attr 3 3" xfId="40719" xr:uid="{00000000-0005-0000-0000-00005C020000}"/>
    <cellStyle name="_Attr 3 3 2" xfId="40720" xr:uid="{00000000-0005-0000-0000-00005D020000}"/>
    <cellStyle name="_Attr 3 3 2 2" xfId="40721" xr:uid="{00000000-0005-0000-0000-00005E020000}"/>
    <cellStyle name="_Attr 3 3 3" xfId="40722" xr:uid="{00000000-0005-0000-0000-00005F020000}"/>
    <cellStyle name="_Attr 3 4" xfId="40723" xr:uid="{00000000-0005-0000-0000-000060020000}"/>
    <cellStyle name="_Attr 3 4 2" xfId="40724" xr:uid="{00000000-0005-0000-0000-000061020000}"/>
    <cellStyle name="_Attr 3 5" xfId="40725" xr:uid="{00000000-0005-0000-0000-000062020000}"/>
    <cellStyle name="_Attr 4" xfId="16" xr:uid="{00000000-0005-0000-0000-000063020000}"/>
    <cellStyle name="_Attr 4 2" xfId="40726" xr:uid="{00000000-0005-0000-0000-000064020000}"/>
    <cellStyle name="_Attr 4 2 2" xfId="40727" xr:uid="{00000000-0005-0000-0000-000065020000}"/>
    <cellStyle name="_Attr 4 2 2 2" xfId="40728" xr:uid="{00000000-0005-0000-0000-000066020000}"/>
    <cellStyle name="_Attr 4 2 2 2 2" xfId="40729" xr:uid="{00000000-0005-0000-0000-000067020000}"/>
    <cellStyle name="_Attr 4 2 2 2 2 2" xfId="40730" xr:uid="{00000000-0005-0000-0000-000068020000}"/>
    <cellStyle name="_Attr 4 2 2 2 3" xfId="40731" xr:uid="{00000000-0005-0000-0000-000069020000}"/>
    <cellStyle name="_Attr 4 2 2 3" xfId="40732" xr:uid="{00000000-0005-0000-0000-00006A020000}"/>
    <cellStyle name="_Attr 4 2 2 3 2" xfId="40733" xr:uid="{00000000-0005-0000-0000-00006B020000}"/>
    <cellStyle name="_Attr 4 2 2 4" xfId="40734" xr:uid="{00000000-0005-0000-0000-00006C020000}"/>
    <cellStyle name="_Attr 4 2 3" xfId="40735" xr:uid="{00000000-0005-0000-0000-00006D020000}"/>
    <cellStyle name="_Attr 4 2 3 2" xfId="40736" xr:uid="{00000000-0005-0000-0000-00006E020000}"/>
    <cellStyle name="_Attr 4 2 3 2 2" xfId="40737" xr:uid="{00000000-0005-0000-0000-00006F020000}"/>
    <cellStyle name="_Attr 4 2 3 3" xfId="40738" xr:uid="{00000000-0005-0000-0000-000070020000}"/>
    <cellStyle name="_Attr 4 2 4" xfId="40739" xr:uid="{00000000-0005-0000-0000-000071020000}"/>
    <cellStyle name="_Attr 4 2 4 2" xfId="40740" xr:uid="{00000000-0005-0000-0000-000072020000}"/>
    <cellStyle name="_Attr 4 2 5" xfId="40741" xr:uid="{00000000-0005-0000-0000-000073020000}"/>
    <cellStyle name="_Attr 4 3" xfId="40742" xr:uid="{00000000-0005-0000-0000-000074020000}"/>
    <cellStyle name="_Attr 4 3 2" xfId="40743" xr:uid="{00000000-0005-0000-0000-000075020000}"/>
    <cellStyle name="_Attr 4 3 2 2" xfId="40744" xr:uid="{00000000-0005-0000-0000-000076020000}"/>
    <cellStyle name="_Attr 4 3 2 2 2" xfId="40745" xr:uid="{00000000-0005-0000-0000-000077020000}"/>
    <cellStyle name="_Attr 4 3 2 3" xfId="40746" xr:uid="{00000000-0005-0000-0000-000078020000}"/>
    <cellStyle name="_Attr 4 3 3" xfId="40747" xr:uid="{00000000-0005-0000-0000-000079020000}"/>
    <cellStyle name="_Attr 4 3 3 2" xfId="40748" xr:uid="{00000000-0005-0000-0000-00007A020000}"/>
    <cellStyle name="_Attr 4 3 4" xfId="40749" xr:uid="{00000000-0005-0000-0000-00007B020000}"/>
    <cellStyle name="_Attr 4 4" xfId="40750" xr:uid="{00000000-0005-0000-0000-00007C020000}"/>
    <cellStyle name="_Attr 4 4 2" xfId="40751" xr:uid="{00000000-0005-0000-0000-00007D020000}"/>
    <cellStyle name="_Attr 4 4 2 2" xfId="40752" xr:uid="{00000000-0005-0000-0000-00007E020000}"/>
    <cellStyle name="_Attr 4 4 3" xfId="40753" xr:uid="{00000000-0005-0000-0000-00007F020000}"/>
    <cellStyle name="_Attr 4 5" xfId="40754" xr:uid="{00000000-0005-0000-0000-000080020000}"/>
    <cellStyle name="_Attr 4 5 2" xfId="40755" xr:uid="{00000000-0005-0000-0000-000081020000}"/>
    <cellStyle name="_Attr 4 6" xfId="40756" xr:uid="{00000000-0005-0000-0000-000082020000}"/>
    <cellStyle name="_Attr 5" xfId="40757" xr:uid="{00000000-0005-0000-0000-000083020000}"/>
    <cellStyle name="_Attr 5 2" xfId="40758" xr:uid="{00000000-0005-0000-0000-000084020000}"/>
    <cellStyle name="_Attr 5 2 2" xfId="40759" xr:uid="{00000000-0005-0000-0000-000085020000}"/>
    <cellStyle name="_Attr 5 2 2 2" xfId="40760" xr:uid="{00000000-0005-0000-0000-000086020000}"/>
    <cellStyle name="_Attr 5 2 2 2 2" xfId="40761" xr:uid="{00000000-0005-0000-0000-000087020000}"/>
    <cellStyle name="_Attr 5 2 2 2 2 2" xfId="40762" xr:uid="{00000000-0005-0000-0000-000088020000}"/>
    <cellStyle name="_Attr 5 2 2 2 3" xfId="40763" xr:uid="{00000000-0005-0000-0000-000089020000}"/>
    <cellStyle name="_Attr 5 2 2 3" xfId="40764" xr:uid="{00000000-0005-0000-0000-00008A020000}"/>
    <cellStyle name="_Attr 5 2 2 3 2" xfId="40765" xr:uid="{00000000-0005-0000-0000-00008B020000}"/>
    <cellStyle name="_Attr 5 2 2 4" xfId="40766" xr:uid="{00000000-0005-0000-0000-00008C020000}"/>
    <cellStyle name="_Attr 5 2 3" xfId="40767" xr:uid="{00000000-0005-0000-0000-00008D020000}"/>
    <cellStyle name="_Attr 5 2 3 2" xfId="40768" xr:uid="{00000000-0005-0000-0000-00008E020000}"/>
    <cellStyle name="_Attr 5 2 3 2 2" xfId="40769" xr:uid="{00000000-0005-0000-0000-00008F020000}"/>
    <cellStyle name="_Attr 5 2 3 3" xfId="40770" xr:uid="{00000000-0005-0000-0000-000090020000}"/>
    <cellStyle name="_Attr 5 2 4" xfId="40771" xr:uid="{00000000-0005-0000-0000-000091020000}"/>
    <cellStyle name="_Attr 5 2 4 2" xfId="40772" xr:uid="{00000000-0005-0000-0000-000092020000}"/>
    <cellStyle name="_Attr 5 2 5" xfId="40773" xr:uid="{00000000-0005-0000-0000-000093020000}"/>
    <cellStyle name="_Attr 5 3" xfId="40774" xr:uid="{00000000-0005-0000-0000-000094020000}"/>
    <cellStyle name="_Attr 5 3 2" xfId="40775" xr:uid="{00000000-0005-0000-0000-000095020000}"/>
    <cellStyle name="_Attr 5 3 2 2" xfId="40776" xr:uid="{00000000-0005-0000-0000-000096020000}"/>
    <cellStyle name="_Attr 5 3 2 2 2" xfId="40777" xr:uid="{00000000-0005-0000-0000-000097020000}"/>
    <cellStyle name="_Attr 5 3 2 3" xfId="40778" xr:uid="{00000000-0005-0000-0000-000098020000}"/>
    <cellStyle name="_Attr 5 3 3" xfId="40779" xr:uid="{00000000-0005-0000-0000-000099020000}"/>
    <cellStyle name="_Attr 5 3 3 2" xfId="40780" xr:uid="{00000000-0005-0000-0000-00009A020000}"/>
    <cellStyle name="_Attr 5 3 4" xfId="40781" xr:uid="{00000000-0005-0000-0000-00009B020000}"/>
    <cellStyle name="_Attr 5 4" xfId="40782" xr:uid="{00000000-0005-0000-0000-00009C020000}"/>
    <cellStyle name="_Attr 5 4 2" xfId="40783" xr:uid="{00000000-0005-0000-0000-00009D020000}"/>
    <cellStyle name="_Attr 5 4 2 2" xfId="40784" xr:uid="{00000000-0005-0000-0000-00009E020000}"/>
    <cellStyle name="_Attr 5 4 3" xfId="40785" xr:uid="{00000000-0005-0000-0000-00009F020000}"/>
    <cellStyle name="_Attr 5 5" xfId="40786" xr:uid="{00000000-0005-0000-0000-0000A0020000}"/>
    <cellStyle name="_Attr 5 5 2" xfId="40787" xr:uid="{00000000-0005-0000-0000-0000A1020000}"/>
    <cellStyle name="_Attr 5 6" xfId="40788" xr:uid="{00000000-0005-0000-0000-0000A2020000}"/>
    <cellStyle name="_Attr 6" xfId="40789" xr:uid="{00000000-0005-0000-0000-0000A3020000}"/>
    <cellStyle name="_Attr 6 2" xfId="40790" xr:uid="{00000000-0005-0000-0000-0000A4020000}"/>
    <cellStyle name="_Attr 6 2 2" xfId="40791" xr:uid="{00000000-0005-0000-0000-0000A5020000}"/>
    <cellStyle name="_Attr 6 2 2 2" xfId="40792" xr:uid="{00000000-0005-0000-0000-0000A6020000}"/>
    <cellStyle name="_Attr 6 2 2 2 2" xfId="40793" xr:uid="{00000000-0005-0000-0000-0000A7020000}"/>
    <cellStyle name="_Attr 6 2 2 2 2 2" xfId="40794" xr:uid="{00000000-0005-0000-0000-0000A8020000}"/>
    <cellStyle name="_Attr 6 2 2 2 3" xfId="40795" xr:uid="{00000000-0005-0000-0000-0000A9020000}"/>
    <cellStyle name="_Attr 6 2 2 3" xfId="40796" xr:uid="{00000000-0005-0000-0000-0000AA020000}"/>
    <cellStyle name="_Attr 6 2 2 3 2" xfId="40797" xr:uid="{00000000-0005-0000-0000-0000AB020000}"/>
    <cellStyle name="_Attr 6 2 2 4" xfId="40798" xr:uid="{00000000-0005-0000-0000-0000AC020000}"/>
    <cellStyle name="_Attr 6 2 3" xfId="40799" xr:uid="{00000000-0005-0000-0000-0000AD020000}"/>
    <cellStyle name="_Attr 6 2 3 2" xfId="40800" xr:uid="{00000000-0005-0000-0000-0000AE020000}"/>
    <cellStyle name="_Attr 6 2 3 2 2" xfId="40801" xr:uid="{00000000-0005-0000-0000-0000AF020000}"/>
    <cellStyle name="_Attr 6 2 3 3" xfId="40802" xr:uid="{00000000-0005-0000-0000-0000B0020000}"/>
    <cellStyle name="_Attr 6 2 4" xfId="40803" xr:uid="{00000000-0005-0000-0000-0000B1020000}"/>
    <cellStyle name="_Attr 6 2 4 2" xfId="40804" xr:uid="{00000000-0005-0000-0000-0000B2020000}"/>
    <cellStyle name="_Attr 6 2 5" xfId="40805" xr:uid="{00000000-0005-0000-0000-0000B3020000}"/>
    <cellStyle name="_Attr 6 3" xfId="40806" xr:uid="{00000000-0005-0000-0000-0000B4020000}"/>
    <cellStyle name="_Attr 6 3 2" xfId="40807" xr:uid="{00000000-0005-0000-0000-0000B5020000}"/>
    <cellStyle name="_Attr 6 3 2 2" xfId="40808" xr:uid="{00000000-0005-0000-0000-0000B6020000}"/>
    <cellStyle name="_Attr 6 3 2 2 2" xfId="40809" xr:uid="{00000000-0005-0000-0000-0000B7020000}"/>
    <cellStyle name="_Attr 6 3 2 3" xfId="40810" xr:uid="{00000000-0005-0000-0000-0000B8020000}"/>
    <cellStyle name="_Attr 6 3 3" xfId="40811" xr:uid="{00000000-0005-0000-0000-0000B9020000}"/>
    <cellStyle name="_Attr 6 3 3 2" xfId="40812" xr:uid="{00000000-0005-0000-0000-0000BA020000}"/>
    <cellStyle name="_Attr 6 3 4" xfId="40813" xr:uid="{00000000-0005-0000-0000-0000BB020000}"/>
    <cellStyle name="_Attr 6 4" xfId="40814" xr:uid="{00000000-0005-0000-0000-0000BC020000}"/>
    <cellStyle name="_Attr 6 4 2" xfId="40815" xr:uid="{00000000-0005-0000-0000-0000BD020000}"/>
    <cellStyle name="_Attr 6 4 2 2" xfId="40816" xr:uid="{00000000-0005-0000-0000-0000BE020000}"/>
    <cellStyle name="_Attr 6 4 3" xfId="40817" xr:uid="{00000000-0005-0000-0000-0000BF020000}"/>
    <cellStyle name="_Attr 6 5" xfId="40818" xr:uid="{00000000-0005-0000-0000-0000C0020000}"/>
    <cellStyle name="_Attr 6 5 2" xfId="40819" xr:uid="{00000000-0005-0000-0000-0000C1020000}"/>
    <cellStyle name="_Attr 6 6" xfId="40820" xr:uid="{00000000-0005-0000-0000-0000C2020000}"/>
    <cellStyle name="_Attr 7" xfId="40821" xr:uid="{00000000-0005-0000-0000-0000C3020000}"/>
    <cellStyle name="_Attr 7 2" xfId="40822" xr:uid="{00000000-0005-0000-0000-0000C4020000}"/>
    <cellStyle name="_Attr 7 2 2" xfId="40823" xr:uid="{00000000-0005-0000-0000-0000C5020000}"/>
    <cellStyle name="_Attr 7 2 2 2" xfId="40824" xr:uid="{00000000-0005-0000-0000-0000C6020000}"/>
    <cellStyle name="_Attr 7 2 2 2 2" xfId="40825" xr:uid="{00000000-0005-0000-0000-0000C7020000}"/>
    <cellStyle name="_Attr 7 2 2 3" xfId="40826" xr:uid="{00000000-0005-0000-0000-0000C8020000}"/>
    <cellStyle name="_Attr 7 2 3" xfId="40827" xr:uid="{00000000-0005-0000-0000-0000C9020000}"/>
    <cellStyle name="_Attr 7 2 3 2" xfId="40828" xr:uid="{00000000-0005-0000-0000-0000CA020000}"/>
    <cellStyle name="_Attr 7 2 4" xfId="40829" xr:uid="{00000000-0005-0000-0000-0000CB020000}"/>
    <cellStyle name="_Attr 7 3" xfId="40830" xr:uid="{00000000-0005-0000-0000-0000CC020000}"/>
    <cellStyle name="_Attr 7 3 2" xfId="40831" xr:uid="{00000000-0005-0000-0000-0000CD020000}"/>
    <cellStyle name="_Attr 7 3 2 2" xfId="40832" xr:uid="{00000000-0005-0000-0000-0000CE020000}"/>
    <cellStyle name="_Attr 7 3 2 2 2" xfId="40833" xr:uid="{00000000-0005-0000-0000-0000CF020000}"/>
    <cellStyle name="_Attr 7 3 2 3" xfId="40834" xr:uid="{00000000-0005-0000-0000-0000D0020000}"/>
    <cellStyle name="_Attr 7 3 3" xfId="40835" xr:uid="{00000000-0005-0000-0000-0000D1020000}"/>
    <cellStyle name="_Attr 7 3 3 2" xfId="40836" xr:uid="{00000000-0005-0000-0000-0000D2020000}"/>
    <cellStyle name="_Attr 7 3 4" xfId="40837" xr:uid="{00000000-0005-0000-0000-0000D3020000}"/>
    <cellStyle name="_Attr 7 4" xfId="40838" xr:uid="{00000000-0005-0000-0000-0000D4020000}"/>
    <cellStyle name="_Attr 7 4 2" xfId="40839" xr:uid="{00000000-0005-0000-0000-0000D5020000}"/>
    <cellStyle name="_Attr 7 4 2 2" xfId="40840" xr:uid="{00000000-0005-0000-0000-0000D6020000}"/>
    <cellStyle name="_Attr 7 4 3" xfId="40841" xr:uid="{00000000-0005-0000-0000-0000D7020000}"/>
    <cellStyle name="_Attr 7 5" xfId="40842" xr:uid="{00000000-0005-0000-0000-0000D8020000}"/>
    <cellStyle name="_Attr 7 5 2" xfId="40843" xr:uid="{00000000-0005-0000-0000-0000D9020000}"/>
    <cellStyle name="_Attr 7 6" xfId="40844" xr:uid="{00000000-0005-0000-0000-0000DA020000}"/>
    <cellStyle name="_Attr 8" xfId="40845" xr:uid="{00000000-0005-0000-0000-0000DB020000}"/>
    <cellStyle name="_Attr 8 2" xfId="40846" xr:uid="{00000000-0005-0000-0000-0000DC020000}"/>
    <cellStyle name="_Attr 8 2 2" xfId="40847" xr:uid="{00000000-0005-0000-0000-0000DD020000}"/>
    <cellStyle name="_Attr 8 3" xfId="40848" xr:uid="{00000000-0005-0000-0000-0000DE020000}"/>
    <cellStyle name="_Attr 8 3 2" xfId="40849" xr:uid="{00000000-0005-0000-0000-0000DF020000}"/>
    <cellStyle name="_Attr 8 4" xfId="40850" xr:uid="{00000000-0005-0000-0000-0000E0020000}"/>
    <cellStyle name="_Attr 9" xfId="40851" xr:uid="{00000000-0005-0000-0000-0000E1020000}"/>
    <cellStyle name="_Attr 9 2" xfId="40852" xr:uid="{00000000-0005-0000-0000-0000E2020000}"/>
    <cellStyle name="_Attr_Adjustment-Hovedtall" xfId="37012" xr:uid="{00000000-0005-0000-0000-0000E3020000}"/>
    <cellStyle name="_Attr_Expenses (1)" xfId="40853" xr:uid="{00000000-0005-0000-0000-0000E4020000}"/>
    <cellStyle name="_Attr_Hovedtall" xfId="37013" xr:uid="{00000000-0005-0000-0000-0000E5020000}"/>
    <cellStyle name="_Attr_Kontroll ME" xfId="12161" xr:uid="{00000000-0005-0000-0000-0000E6020000}"/>
    <cellStyle name="_Attr_Kontroll-fane" xfId="12162" xr:uid="{00000000-0005-0000-0000-0000E7020000}"/>
    <cellStyle name="_Attr_Nøkkeltall" xfId="37014" xr:uid="{00000000-0005-0000-0000-0000E8020000}"/>
    <cellStyle name="_Attr_Prognose eksponering " xfId="37015" xr:uid="{00000000-0005-0000-0000-0000E9020000}"/>
    <cellStyle name="_Attr_Prognose eksponering  2" xfId="40854" xr:uid="{00000000-0005-0000-0000-0000EA020000}"/>
    <cellStyle name="_Attr_Prognose eksponering  2 2" xfId="40855" xr:uid="{00000000-0005-0000-0000-0000EB020000}"/>
    <cellStyle name="_Attr_Prognose eksponering  2 2 2" xfId="40856" xr:uid="{00000000-0005-0000-0000-0000EC020000}"/>
    <cellStyle name="_Attr_Prognose eksponering  2 3" xfId="40857" xr:uid="{00000000-0005-0000-0000-0000ED020000}"/>
    <cellStyle name="_Attr_Prognose eksponering  3" xfId="40858" xr:uid="{00000000-0005-0000-0000-0000EE020000}"/>
    <cellStyle name="_Attr_Prognose eksponering  3 2" xfId="40859" xr:uid="{00000000-0005-0000-0000-0000EF020000}"/>
    <cellStyle name="_Attr_Prognose eksponering  4" xfId="40860" xr:uid="{00000000-0005-0000-0000-0000F0020000}"/>
    <cellStyle name="_Attr_Resultat" xfId="37016" xr:uid="{00000000-0005-0000-0000-0000F1020000}"/>
    <cellStyle name="_Attr_Results &amp; key fig." xfId="40861" xr:uid="{00000000-0005-0000-0000-0000F2020000}"/>
    <cellStyle name="_Attr_Vedlegg" xfId="40862" xr:uid="{00000000-0005-0000-0000-0000F3020000}"/>
    <cellStyle name="_Attr_Vedlegg 2" xfId="40863" xr:uid="{00000000-0005-0000-0000-0000F4020000}"/>
    <cellStyle name="_Attr_Vedlegg 2 2" xfId="40864" xr:uid="{00000000-0005-0000-0000-0000F5020000}"/>
    <cellStyle name="_Attr_Vedlegg 2 2 2" xfId="40865" xr:uid="{00000000-0005-0000-0000-0000F6020000}"/>
    <cellStyle name="_Attr_Vedlegg 2 3" xfId="40866" xr:uid="{00000000-0005-0000-0000-0000F7020000}"/>
    <cellStyle name="_Attr_Vedlegg 3" xfId="40867" xr:uid="{00000000-0005-0000-0000-0000F8020000}"/>
    <cellStyle name="_Attr_Vedlegg 3 2" xfId="40868" xr:uid="{00000000-0005-0000-0000-0000F9020000}"/>
    <cellStyle name="_Attr_Vedlegg 4" xfId="40869" xr:uid="{00000000-0005-0000-0000-0000FA020000}"/>
    <cellStyle name="_AUM kapitalforvaltning 4Q09" xfId="37017"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70" xr:uid="{00000000-0005-0000-0000-0000FF020000}"/>
    <cellStyle name="_Balansen 10 2" xfId="40871" xr:uid="{00000000-0005-0000-0000-000000030000}"/>
    <cellStyle name="_Balansen 11" xfId="40872" xr:uid="{00000000-0005-0000-0000-000001030000}"/>
    <cellStyle name="_Balansen 2" xfId="12163" xr:uid="{00000000-0005-0000-0000-000002030000}"/>
    <cellStyle name="_Balansen 2 2" xfId="40873" xr:uid="{00000000-0005-0000-0000-000003030000}"/>
    <cellStyle name="_Balansen 2 2 2" xfId="40874" xr:uid="{00000000-0005-0000-0000-000004030000}"/>
    <cellStyle name="_Balansen 2 2 2 2" xfId="40875" xr:uid="{00000000-0005-0000-0000-000005030000}"/>
    <cellStyle name="_Balansen 2 2 2 2 2" xfId="40876" xr:uid="{00000000-0005-0000-0000-000006030000}"/>
    <cellStyle name="_Balansen 2 2 2 2 2 2" xfId="40877" xr:uid="{00000000-0005-0000-0000-000007030000}"/>
    <cellStyle name="_Balansen 2 2 2 2 3" xfId="40878" xr:uid="{00000000-0005-0000-0000-000008030000}"/>
    <cellStyle name="_Balansen 2 2 2 3" xfId="40879" xr:uid="{00000000-0005-0000-0000-000009030000}"/>
    <cellStyle name="_Balansen 2 2 2 3 2" xfId="40880" xr:uid="{00000000-0005-0000-0000-00000A030000}"/>
    <cellStyle name="_Balansen 2 2 2 4" xfId="40881" xr:uid="{00000000-0005-0000-0000-00000B030000}"/>
    <cellStyle name="_Balansen 2 2 3" xfId="40882" xr:uid="{00000000-0005-0000-0000-00000C030000}"/>
    <cellStyle name="_Balansen 2 2 3 2" xfId="40883" xr:uid="{00000000-0005-0000-0000-00000D030000}"/>
    <cellStyle name="_Balansen 2 2 3 2 2" xfId="40884" xr:uid="{00000000-0005-0000-0000-00000E030000}"/>
    <cellStyle name="_Balansen 2 2 3 3" xfId="40885" xr:uid="{00000000-0005-0000-0000-00000F030000}"/>
    <cellStyle name="_Balansen 2 2 4" xfId="40886" xr:uid="{00000000-0005-0000-0000-000010030000}"/>
    <cellStyle name="_Balansen 2 2 4 2" xfId="40887" xr:uid="{00000000-0005-0000-0000-000011030000}"/>
    <cellStyle name="_Balansen 2 2 5" xfId="40888" xr:uid="{00000000-0005-0000-0000-000012030000}"/>
    <cellStyle name="_Balansen 2 3" xfId="40889" xr:uid="{00000000-0005-0000-0000-000013030000}"/>
    <cellStyle name="_Balansen 2 3 2" xfId="40890" xr:uid="{00000000-0005-0000-0000-000014030000}"/>
    <cellStyle name="_Balansen 2 3 2 2" xfId="40891" xr:uid="{00000000-0005-0000-0000-000015030000}"/>
    <cellStyle name="_Balansen 2 3 2 2 2" xfId="40892" xr:uid="{00000000-0005-0000-0000-000016030000}"/>
    <cellStyle name="_Balansen 2 3 2 3" xfId="40893" xr:uid="{00000000-0005-0000-0000-000017030000}"/>
    <cellStyle name="_Balansen 2 3 3" xfId="40894" xr:uid="{00000000-0005-0000-0000-000018030000}"/>
    <cellStyle name="_Balansen 2 3 3 2" xfId="40895" xr:uid="{00000000-0005-0000-0000-000019030000}"/>
    <cellStyle name="_Balansen 2 3 4" xfId="40896" xr:uid="{00000000-0005-0000-0000-00001A030000}"/>
    <cellStyle name="_Balansen 2 4" xfId="40897" xr:uid="{00000000-0005-0000-0000-00001B030000}"/>
    <cellStyle name="_Balansen 2 4 2" xfId="40898" xr:uid="{00000000-0005-0000-0000-00001C030000}"/>
    <cellStyle name="_Balansen 2 4 2 2" xfId="40899" xr:uid="{00000000-0005-0000-0000-00001D030000}"/>
    <cellStyle name="_Balansen 2 4 3" xfId="40900" xr:uid="{00000000-0005-0000-0000-00001E030000}"/>
    <cellStyle name="_Balansen 2 4 3 2" xfId="40901" xr:uid="{00000000-0005-0000-0000-00001F030000}"/>
    <cellStyle name="_Balansen 2 4 4" xfId="40902" xr:uid="{00000000-0005-0000-0000-000020030000}"/>
    <cellStyle name="_Balansen 2 5" xfId="40903" xr:uid="{00000000-0005-0000-0000-000021030000}"/>
    <cellStyle name="_Balansen 2 5 2" xfId="40904" xr:uid="{00000000-0005-0000-0000-000022030000}"/>
    <cellStyle name="_Balansen 2 6" xfId="40905" xr:uid="{00000000-0005-0000-0000-000023030000}"/>
    <cellStyle name="_Balansen 2 6 2" xfId="40906" xr:uid="{00000000-0005-0000-0000-000024030000}"/>
    <cellStyle name="_Balansen 2 7" xfId="40907" xr:uid="{00000000-0005-0000-0000-000025030000}"/>
    <cellStyle name="_Balansen 3" xfId="40908" xr:uid="{00000000-0005-0000-0000-000026030000}"/>
    <cellStyle name="_Balansen 3 2" xfId="40909" xr:uid="{00000000-0005-0000-0000-000027030000}"/>
    <cellStyle name="_Balansen 3 2 2" xfId="40910" xr:uid="{00000000-0005-0000-0000-000028030000}"/>
    <cellStyle name="_Balansen 3 2 2 2" xfId="40911" xr:uid="{00000000-0005-0000-0000-000029030000}"/>
    <cellStyle name="_Balansen 3 2 2 2 2" xfId="40912" xr:uid="{00000000-0005-0000-0000-00002A030000}"/>
    <cellStyle name="_Balansen 3 2 2 3" xfId="40913" xr:uid="{00000000-0005-0000-0000-00002B030000}"/>
    <cellStyle name="_Balansen 3 2 3" xfId="40914" xr:uid="{00000000-0005-0000-0000-00002C030000}"/>
    <cellStyle name="_Balansen 3 2 3 2" xfId="40915" xr:uid="{00000000-0005-0000-0000-00002D030000}"/>
    <cellStyle name="_Balansen 3 2 4" xfId="40916" xr:uid="{00000000-0005-0000-0000-00002E030000}"/>
    <cellStyle name="_Balansen 3 3" xfId="40917" xr:uid="{00000000-0005-0000-0000-00002F030000}"/>
    <cellStyle name="_Balansen 3 3 2" xfId="40918" xr:uid="{00000000-0005-0000-0000-000030030000}"/>
    <cellStyle name="_Balansen 3 3 2 2" xfId="40919" xr:uid="{00000000-0005-0000-0000-000031030000}"/>
    <cellStyle name="_Balansen 3 3 3" xfId="40920" xr:uid="{00000000-0005-0000-0000-000032030000}"/>
    <cellStyle name="_Balansen 3 4" xfId="40921" xr:uid="{00000000-0005-0000-0000-000033030000}"/>
    <cellStyle name="_Balansen 3 4 2" xfId="40922" xr:uid="{00000000-0005-0000-0000-000034030000}"/>
    <cellStyle name="_Balansen 3 5" xfId="40923" xr:uid="{00000000-0005-0000-0000-000035030000}"/>
    <cellStyle name="_Balansen 4" xfId="40924" xr:uid="{00000000-0005-0000-0000-000036030000}"/>
    <cellStyle name="_Balansen 4 2" xfId="40925" xr:uid="{00000000-0005-0000-0000-000037030000}"/>
    <cellStyle name="_Balansen 4 2 2" xfId="40926" xr:uid="{00000000-0005-0000-0000-000038030000}"/>
    <cellStyle name="_Balansen 4 2 2 2" xfId="40927" xr:uid="{00000000-0005-0000-0000-000039030000}"/>
    <cellStyle name="_Balansen 4 2 2 2 2" xfId="40928" xr:uid="{00000000-0005-0000-0000-00003A030000}"/>
    <cellStyle name="_Balansen 4 2 2 2 2 2" xfId="40929" xr:uid="{00000000-0005-0000-0000-00003B030000}"/>
    <cellStyle name="_Balansen 4 2 2 2 3" xfId="40930" xr:uid="{00000000-0005-0000-0000-00003C030000}"/>
    <cellStyle name="_Balansen 4 2 2 3" xfId="40931" xr:uid="{00000000-0005-0000-0000-00003D030000}"/>
    <cellStyle name="_Balansen 4 2 2 3 2" xfId="40932" xr:uid="{00000000-0005-0000-0000-00003E030000}"/>
    <cellStyle name="_Balansen 4 2 2 4" xfId="40933" xr:uid="{00000000-0005-0000-0000-00003F030000}"/>
    <cellStyle name="_Balansen 4 2 3" xfId="40934" xr:uid="{00000000-0005-0000-0000-000040030000}"/>
    <cellStyle name="_Balansen 4 2 3 2" xfId="40935" xr:uid="{00000000-0005-0000-0000-000041030000}"/>
    <cellStyle name="_Balansen 4 2 3 2 2" xfId="40936" xr:uid="{00000000-0005-0000-0000-000042030000}"/>
    <cellStyle name="_Balansen 4 2 3 3" xfId="40937" xr:uid="{00000000-0005-0000-0000-000043030000}"/>
    <cellStyle name="_Balansen 4 2 4" xfId="40938" xr:uid="{00000000-0005-0000-0000-000044030000}"/>
    <cellStyle name="_Balansen 4 2 4 2" xfId="40939" xr:uid="{00000000-0005-0000-0000-000045030000}"/>
    <cellStyle name="_Balansen 4 2 5" xfId="40940" xr:uid="{00000000-0005-0000-0000-000046030000}"/>
    <cellStyle name="_Balansen 4 3" xfId="40941" xr:uid="{00000000-0005-0000-0000-000047030000}"/>
    <cellStyle name="_Balansen 4 3 2" xfId="40942" xr:uid="{00000000-0005-0000-0000-000048030000}"/>
    <cellStyle name="_Balansen 4 3 2 2" xfId="40943" xr:uid="{00000000-0005-0000-0000-000049030000}"/>
    <cellStyle name="_Balansen 4 3 2 2 2" xfId="40944" xr:uid="{00000000-0005-0000-0000-00004A030000}"/>
    <cellStyle name="_Balansen 4 3 2 3" xfId="40945" xr:uid="{00000000-0005-0000-0000-00004B030000}"/>
    <cellStyle name="_Balansen 4 3 3" xfId="40946" xr:uid="{00000000-0005-0000-0000-00004C030000}"/>
    <cellStyle name="_Balansen 4 3 3 2" xfId="40947" xr:uid="{00000000-0005-0000-0000-00004D030000}"/>
    <cellStyle name="_Balansen 4 3 4" xfId="40948" xr:uid="{00000000-0005-0000-0000-00004E030000}"/>
    <cellStyle name="_Balansen 4 4" xfId="40949" xr:uid="{00000000-0005-0000-0000-00004F030000}"/>
    <cellStyle name="_Balansen 4 4 2" xfId="40950" xr:uid="{00000000-0005-0000-0000-000050030000}"/>
    <cellStyle name="_Balansen 4 4 2 2" xfId="40951" xr:uid="{00000000-0005-0000-0000-000051030000}"/>
    <cellStyle name="_Balansen 4 4 3" xfId="40952" xr:uid="{00000000-0005-0000-0000-000052030000}"/>
    <cellStyle name="_Balansen 4 5" xfId="40953" xr:uid="{00000000-0005-0000-0000-000053030000}"/>
    <cellStyle name="_Balansen 4 5 2" xfId="40954" xr:uid="{00000000-0005-0000-0000-000054030000}"/>
    <cellStyle name="_Balansen 4 6" xfId="40955" xr:uid="{00000000-0005-0000-0000-000055030000}"/>
    <cellStyle name="_Balansen 5" xfId="40956" xr:uid="{00000000-0005-0000-0000-000056030000}"/>
    <cellStyle name="_Balansen 5 2" xfId="40957" xr:uid="{00000000-0005-0000-0000-000057030000}"/>
    <cellStyle name="_Balansen 5 2 2" xfId="40958" xr:uid="{00000000-0005-0000-0000-000058030000}"/>
    <cellStyle name="_Balansen 5 2 2 2" xfId="40959" xr:uid="{00000000-0005-0000-0000-000059030000}"/>
    <cellStyle name="_Balansen 5 2 2 2 2" xfId="40960" xr:uid="{00000000-0005-0000-0000-00005A030000}"/>
    <cellStyle name="_Balansen 5 2 2 2 2 2" xfId="40961" xr:uid="{00000000-0005-0000-0000-00005B030000}"/>
    <cellStyle name="_Balansen 5 2 2 2 3" xfId="40962" xr:uid="{00000000-0005-0000-0000-00005C030000}"/>
    <cellStyle name="_Balansen 5 2 2 3" xfId="40963" xr:uid="{00000000-0005-0000-0000-00005D030000}"/>
    <cellStyle name="_Balansen 5 2 2 3 2" xfId="40964" xr:uid="{00000000-0005-0000-0000-00005E030000}"/>
    <cellStyle name="_Balansen 5 2 2 4" xfId="40965" xr:uid="{00000000-0005-0000-0000-00005F030000}"/>
    <cellStyle name="_Balansen 5 2 3" xfId="40966" xr:uid="{00000000-0005-0000-0000-000060030000}"/>
    <cellStyle name="_Balansen 5 2 3 2" xfId="40967" xr:uid="{00000000-0005-0000-0000-000061030000}"/>
    <cellStyle name="_Balansen 5 2 3 2 2" xfId="40968" xr:uid="{00000000-0005-0000-0000-000062030000}"/>
    <cellStyle name="_Balansen 5 2 3 3" xfId="40969" xr:uid="{00000000-0005-0000-0000-000063030000}"/>
    <cellStyle name="_Balansen 5 2 4" xfId="40970" xr:uid="{00000000-0005-0000-0000-000064030000}"/>
    <cellStyle name="_Balansen 5 2 4 2" xfId="40971" xr:uid="{00000000-0005-0000-0000-000065030000}"/>
    <cellStyle name="_Balansen 5 2 5" xfId="40972" xr:uid="{00000000-0005-0000-0000-000066030000}"/>
    <cellStyle name="_Balansen 5 3" xfId="40973" xr:uid="{00000000-0005-0000-0000-000067030000}"/>
    <cellStyle name="_Balansen 5 3 2" xfId="40974" xr:uid="{00000000-0005-0000-0000-000068030000}"/>
    <cellStyle name="_Balansen 5 3 2 2" xfId="40975" xr:uid="{00000000-0005-0000-0000-000069030000}"/>
    <cellStyle name="_Balansen 5 3 2 2 2" xfId="40976" xr:uid="{00000000-0005-0000-0000-00006A030000}"/>
    <cellStyle name="_Balansen 5 3 2 3" xfId="40977" xr:uid="{00000000-0005-0000-0000-00006B030000}"/>
    <cellStyle name="_Balansen 5 3 3" xfId="40978" xr:uid="{00000000-0005-0000-0000-00006C030000}"/>
    <cellStyle name="_Balansen 5 3 3 2" xfId="40979" xr:uid="{00000000-0005-0000-0000-00006D030000}"/>
    <cellStyle name="_Balansen 5 3 4" xfId="40980" xr:uid="{00000000-0005-0000-0000-00006E030000}"/>
    <cellStyle name="_Balansen 5 4" xfId="40981" xr:uid="{00000000-0005-0000-0000-00006F030000}"/>
    <cellStyle name="_Balansen 5 4 2" xfId="40982" xr:uid="{00000000-0005-0000-0000-000070030000}"/>
    <cellStyle name="_Balansen 5 4 2 2" xfId="40983" xr:uid="{00000000-0005-0000-0000-000071030000}"/>
    <cellStyle name="_Balansen 5 4 3" xfId="40984" xr:uid="{00000000-0005-0000-0000-000072030000}"/>
    <cellStyle name="_Balansen 5 5" xfId="40985" xr:uid="{00000000-0005-0000-0000-000073030000}"/>
    <cellStyle name="_Balansen 5 5 2" xfId="40986" xr:uid="{00000000-0005-0000-0000-000074030000}"/>
    <cellStyle name="_Balansen 5 6" xfId="40987" xr:uid="{00000000-0005-0000-0000-000075030000}"/>
    <cellStyle name="_Balansen 6" xfId="40988" xr:uid="{00000000-0005-0000-0000-000076030000}"/>
    <cellStyle name="_Balansen 6 2" xfId="40989" xr:uid="{00000000-0005-0000-0000-000077030000}"/>
    <cellStyle name="_Balansen 6 2 2" xfId="40990" xr:uid="{00000000-0005-0000-0000-000078030000}"/>
    <cellStyle name="_Balansen 6 2 2 2" xfId="40991" xr:uid="{00000000-0005-0000-0000-000079030000}"/>
    <cellStyle name="_Balansen 6 2 2 2 2" xfId="40992" xr:uid="{00000000-0005-0000-0000-00007A030000}"/>
    <cellStyle name="_Balansen 6 2 2 2 2 2" xfId="40993" xr:uid="{00000000-0005-0000-0000-00007B030000}"/>
    <cellStyle name="_Balansen 6 2 2 2 3" xfId="40994" xr:uid="{00000000-0005-0000-0000-00007C030000}"/>
    <cellStyle name="_Balansen 6 2 2 3" xfId="40995" xr:uid="{00000000-0005-0000-0000-00007D030000}"/>
    <cellStyle name="_Balansen 6 2 2 3 2" xfId="40996" xr:uid="{00000000-0005-0000-0000-00007E030000}"/>
    <cellStyle name="_Balansen 6 2 2 4" xfId="40997" xr:uid="{00000000-0005-0000-0000-00007F030000}"/>
    <cellStyle name="_Balansen 6 2 3" xfId="40998" xr:uid="{00000000-0005-0000-0000-000080030000}"/>
    <cellStyle name="_Balansen 6 2 3 2" xfId="40999" xr:uid="{00000000-0005-0000-0000-000081030000}"/>
    <cellStyle name="_Balansen 6 2 3 2 2" xfId="41000" xr:uid="{00000000-0005-0000-0000-000082030000}"/>
    <cellStyle name="_Balansen 6 2 3 3" xfId="41001" xr:uid="{00000000-0005-0000-0000-000083030000}"/>
    <cellStyle name="_Balansen 6 2 4" xfId="41002" xr:uid="{00000000-0005-0000-0000-000084030000}"/>
    <cellStyle name="_Balansen 6 2 4 2" xfId="41003" xr:uid="{00000000-0005-0000-0000-000085030000}"/>
    <cellStyle name="_Balansen 6 2 5" xfId="41004" xr:uid="{00000000-0005-0000-0000-000086030000}"/>
    <cellStyle name="_Balansen 6 3" xfId="41005" xr:uid="{00000000-0005-0000-0000-000087030000}"/>
    <cellStyle name="_Balansen 6 3 2" xfId="41006" xr:uid="{00000000-0005-0000-0000-000088030000}"/>
    <cellStyle name="_Balansen 6 3 2 2" xfId="41007" xr:uid="{00000000-0005-0000-0000-000089030000}"/>
    <cellStyle name="_Balansen 6 3 2 2 2" xfId="41008" xr:uid="{00000000-0005-0000-0000-00008A030000}"/>
    <cellStyle name="_Balansen 6 3 2 3" xfId="41009" xr:uid="{00000000-0005-0000-0000-00008B030000}"/>
    <cellStyle name="_Balansen 6 3 3" xfId="41010" xr:uid="{00000000-0005-0000-0000-00008C030000}"/>
    <cellStyle name="_Balansen 6 3 3 2" xfId="41011" xr:uid="{00000000-0005-0000-0000-00008D030000}"/>
    <cellStyle name="_Balansen 6 3 4" xfId="41012" xr:uid="{00000000-0005-0000-0000-00008E030000}"/>
    <cellStyle name="_Balansen 6 4" xfId="41013" xr:uid="{00000000-0005-0000-0000-00008F030000}"/>
    <cellStyle name="_Balansen 6 4 2" xfId="41014" xr:uid="{00000000-0005-0000-0000-000090030000}"/>
    <cellStyle name="_Balansen 6 4 2 2" xfId="41015" xr:uid="{00000000-0005-0000-0000-000091030000}"/>
    <cellStyle name="_Balansen 6 4 3" xfId="41016" xr:uid="{00000000-0005-0000-0000-000092030000}"/>
    <cellStyle name="_Balansen 6 5" xfId="41017" xr:uid="{00000000-0005-0000-0000-000093030000}"/>
    <cellStyle name="_Balansen 6 5 2" xfId="41018" xr:uid="{00000000-0005-0000-0000-000094030000}"/>
    <cellStyle name="_Balansen 6 6" xfId="41019" xr:uid="{00000000-0005-0000-0000-000095030000}"/>
    <cellStyle name="_Balansen 7" xfId="41020" xr:uid="{00000000-0005-0000-0000-000096030000}"/>
    <cellStyle name="_Balansen 7 2" xfId="41021" xr:uid="{00000000-0005-0000-0000-000097030000}"/>
    <cellStyle name="_Balansen 7 2 2" xfId="41022" xr:uid="{00000000-0005-0000-0000-000098030000}"/>
    <cellStyle name="_Balansen 7 2 2 2" xfId="41023" xr:uid="{00000000-0005-0000-0000-000099030000}"/>
    <cellStyle name="_Balansen 7 2 2 2 2" xfId="41024" xr:uid="{00000000-0005-0000-0000-00009A030000}"/>
    <cellStyle name="_Balansen 7 2 2 3" xfId="41025" xr:uid="{00000000-0005-0000-0000-00009B030000}"/>
    <cellStyle name="_Balansen 7 2 3" xfId="41026" xr:uid="{00000000-0005-0000-0000-00009C030000}"/>
    <cellStyle name="_Balansen 7 2 3 2" xfId="41027" xr:uid="{00000000-0005-0000-0000-00009D030000}"/>
    <cellStyle name="_Balansen 7 2 4" xfId="41028" xr:uid="{00000000-0005-0000-0000-00009E030000}"/>
    <cellStyle name="_Balansen 7 3" xfId="41029" xr:uid="{00000000-0005-0000-0000-00009F030000}"/>
    <cellStyle name="_Balansen 7 3 2" xfId="41030" xr:uid="{00000000-0005-0000-0000-0000A0030000}"/>
    <cellStyle name="_Balansen 7 3 2 2" xfId="41031" xr:uid="{00000000-0005-0000-0000-0000A1030000}"/>
    <cellStyle name="_Balansen 7 3 2 2 2" xfId="41032" xr:uid="{00000000-0005-0000-0000-0000A2030000}"/>
    <cellStyle name="_Balansen 7 3 2 3" xfId="41033" xr:uid="{00000000-0005-0000-0000-0000A3030000}"/>
    <cellStyle name="_Balansen 7 3 3" xfId="41034" xr:uid="{00000000-0005-0000-0000-0000A4030000}"/>
    <cellStyle name="_Balansen 7 3 3 2" xfId="41035" xr:uid="{00000000-0005-0000-0000-0000A5030000}"/>
    <cellStyle name="_Balansen 7 3 4" xfId="41036" xr:uid="{00000000-0005-0000-0000-0000A6030000}"/>
    <cellStyle name="_Balansen 7 4" xfId="41037" xr:uid="{00000000-0005-0000-0000-0000A7030000}"/>
    <cellStyle name="_Balansen 7 4 2" xfId="41038" xr:uid="{00000000-0005-0000-0000-0000A8030000}"/>
    <cellStyle name="_Balansen 7 4 2 2" xfId="41039" xr:uid="{00000000-0005-0000-0000-0000A9030000}"/>
    <cellStyle name="_Balansen 7 4 3" xfId="41040" xr:uid="{00000000-0005-0000-0000-0000AA030000}"/>
    <cellStyle name="_Balansen 7 5" xfId="41041" xr:uid="{00000000-0005-0000-0000-0000AB030000}"/>
    <cellStyle name="_Balansen 7 5 2" xfId="41042" xr:uid="{00000000-0005-0000-0000-0000AC030000}"/>
    <cellStyle name="_Balansen 7 6" xfId="41043" xr:uid="{00000000-0005-0000-0000-0000AD030000}"/>
    <cellStyle name="_Balansen 8" xfId="41044" xr:uid="{00000000-0005-0000-0000-0000AE030000}"/>
    <cellStyle name="_Balansen 8 2" xfId="41045" xr:uid="{00000000-0005-0000-0000-0000AF030000}"/>
    <cellStyle name="_Balansen 8 2 2" xfId="41046" xr:uid="{00000000-0005-0000-0000-0000B0030000}"/>
    <cellStyle name="_Balansen 8 3" xfId="41047" xr:uid="{00000000-0005-0000-0000-0000B1030000}"/>
    <cellStyle name="_Balansen 8 3 2" xfId="41048" xr:uid="{00000000-0005-0000-0000-0000B2030000}"/>
    <cellStyle name="_Balansen 8 4" xfId="41049" xr:uid="{00000000-0005-0000-0000-0000B3030000}"/>
    <cellStyle name="_Balansen 9" xfId="41050" xr:uid="{00000000-0005-0000-0000-0000B4030000}"/>
    <cellStyle name="_Balansen 9 2" xfId="41051"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8" xr:uid="{00000000-0005-0000-0000-0000BC030000}"/>
    <cellStyle name="_Boligkreditt_R21_1231" xfId="12167" xr:uid="{00000000-0005-0000-0000-0000BD030000}"/>
    <cellStyle name="_Book3" xfId="23" xr:uid="{00000000-0005-0000-0000-0000BE030000}"/>
    <cellStyle name="_Book3 10" xfId="41052" xr:uid="{00000000-0005-0000-0000-0000BF030000}"/>
    <cellStyle name="_Book3 10 2" xfId="41053" xr:uid="{00000000-0005-0000-0000-0000C0030000}"/>
    <cellStyle name="_Book3 11" xfId="41054" xr:uid="{00000000-0005-0000-0000-0000C1030000}"/>
    <cellStyle name="_Book3 2" xfId="24" xr:uid="{00000000-0005-0000-0000-0000C2030000}"/>
    <cellStyle name="_Book3 2 2" xfId="41055" xr:uid="{00000000-0005-0000-0000-0000C3030000}"/>
    <cellStyle name="_Book3 2 2 2" xfId="41056" xr:uid="{00000000-0005-0000-0000-0000C4030000}"/>
    <cellStyle name="_Book3 2 2 2 2" xfId="41057" xr:uid="{00000000-0005-0000-0000-0000C5030000}"/>
    <cellStyle name="_Book3 2 2 2 2 2" xfId="41058" xr:uid="{00000000-0005-0000-0000-0000C6030000}"/>
    <cellStyle name="_Book3 2 2 2 2 2 2" xfId="41059" xr:uid="{00000000-0005-0000-0000-0000C7030000}"/>
    <cellStyle name="_Book3 2 2 2 2 3" xfId="41060" xr:uid="{00000000-0005-0000-0000-0000C8030000}"/>
    <cellStyle name="_Book3 2 2 2 3" xfId="41061" xr:uid="{00000000-0005-0000-0000-0000C9030000}"/>
    <cellStyle name="_Book3 2 2 2 3 2" xfId="41062" xr:uid="{00000000-0005-0000-0000-0000CA030000}"/>
    <cellStyle name="_Book3 2 2 2 4" xfId="41063" xr:uid="{00000000-0005-0000-0000-0000CB030000}"/>
    <cellStyle name="_Book3 2 2 3" xfId="41064" xr:uid="{00000000-0005-0000-0000-0000CC030000}"/>
    <cellStyle name="_Book3 2 2 3 2" xfId="41065" xr:uid="{00000000-0005-0000-0000-0000CD030000}"/>
    <cellStyle name="_Book3 2 2 3 2 2" xfId="41066" xr:uid="{00000000-0005-0000-0000-0000CE030000}"/>
    <cellStyle name="_Book3 2 2 3 3" xfId="41067" xr:uid="{00000000-0005-0000-0000-0000CF030000}"/>
    <cellStyle name="_Book3 2 2 4" xfId="41068" xr:uid="{00000000-0005-0000-0000-0000D0030000}"/>
    <cellStyle name="_Book3 2 2 4 2" xfId="41069" xr:uid="{00000000-0005-0000-0000-0000D1030000}"/>
    <cellStyle name="_Book3 2 2 5" xfId="41070" xr:uid="{00000000-0005-0000-0000-0000D2030000}"/>
    <cellStyle name="_Book3 2 3" xfId="41071" xr:uid="{00000000-0005-0000-0000-0000D3030000}"/>
    <cellStyle name="_Book3 2 3 2" xfId="41072" xr:uid="{00000000-0005-0000-0000-0000D4030000}"/>
    <cellStyle name="_Book3 2 3 2 2" xfId="41073" xr:uid="{00000000-0005-0000-0000-0000D5030000}"/>
    <cellStyle name="_Book3 2 3 2 2 2" xfId="41074" xr:uid="{00000000-0005-0000-0000-0000D6030000}"/>
    <cellStyle name="_Book3 2 3 2 3" xfId="41075" xr:uid="{00000000-0005-0000-0000-0000D7030000}"/>
    <cellStyle name="_Book3 2 3 3" xfId="41076" xr:uid="{00000000-0005-0000-0000-0000D8030000}"/>
    <cellStyle name="_Book3 2 3 3 2" xfId="41077" xr:uid="{00000000-0005-0000-0000-0000D9030000}"/>
    <cellStyle name="_Book3 2 3 4" xfId="41078" xr:uid="{00000000-0005-0000-0000-0000DA030000}"/>
    <cellStyle name="_Book3 2 4" xfId="41079" xr:uid="{00000000-0005-0000-0000-0000DB030000}"/>
    <cellStyle name="_Book3 2 4 2" xfId="41080" xr:uid="{00000000-0005-0000-0000-0000DC030000}"/>
    <cellStyle name="_Book3 2 4 2 2" xfId="41081" xr:uid="{00000000-0005-0000-0000-0000DD030000}"/>
    <cellStyle name="_Book3 2 4 3" xfId="41082" xr:uid="{00000000-0005-0000-0000-0000DE030000}"/>
    <cellStyle name="_Book3 2 4 3 2" xfId="41083" xr:uid="{00000000-0005-0000-0000-0000DF030000}"/>
    <cellStyle name="_Book3 2 4 4" xfId="41084" xr:uid="{00000000-0005-0000-0000-0000E0030000}"/>
    <cellStyle name="_Book3 2 5" xfId="41085" xr:uid="{00000000-0005-0000-0000-0000E1030000}"/>
    <cellStyle name="_Book3 2 5 2" xfId="41086" xr:uid="{00000000-0005-0000-0000-0000E2030000}"/>
    <cellStyle name="_Book3 2 6" xfId="41087" xr:uid="{00000000-0005-0000-0000-0000E3030000}"/>
    <cellStyle name="_Book3 2 6 2" xfId="41088" xr:uid="{00000000-0005-0000-0000-0000E4030000}"/>
    <cellStyle name="_Book3 2 7" xfId="41089" xr:uid="{00000000-0005-0000-0000-0000E5030000}"/>
    <cellStyle name="_Book3 2_Kontroll ME" xfId="12168" xr:uid="{00000000-0005-0000-0000-0000E6030000}"/>
    <cellStyle name="_Book3 2_Kontroll-fane" xfId="12169" xr:uid="{00000000-0005-0000-0000-0000E7030000}"/>
    <cellStyle name="_Book3 2_Prognose eksponering " xfId="37019" xr:uid="{00000000-0005-0000-0000-0000E8030000}"/>
    <cellStyle name="_Book3 2_Prognose eksponering  2" xfId="41090" xr:uid="{00000000-0005-0000-0000-0000E9030000}"/>
    <cellStyle name="_Book3 2_Prognose eksponering  2 2" xfId="41091" xr:uid="{00000000-0005-0000-0000-0000EA030000}"/>
    <cellStyle name="_Book3 2_Prognose eksponering  2 2 2" xfId="41092" xr:uid="{00000000-0005-0000-0000-0000EB030000}"/>
    <cellStyle name="_Book3 2_Prognose eksponering  2 3" xfId="41093" xr:uid="{00000000-0005-0000-0000-0000EC030000}"/>
    <cellStyle name="_Book3 2_Prognose eksponering  3" xfId="41094" xr:uid="{00000000-0005-0000-0000-0000ED030000}"/>
    <cellStyle name="_Book3 2_Prognose eksponering  3 2" xfId="41095" xr:uid="{00000000-0005-0000-0000-0000EE030000}"/>
    <cellStyle name="_Book3 2_Prognose eksponering  4" xfId="41096" xr:uid="{00000000-0005-0000-0000-0000EF030000}"/>
    <cellStyle name="_Book3 2_Vedlegg" xfId="41097" xr:uid="{00000000-0005-0000-0000-0000F0030000}"/>
    <cellStyle name="_Book3 2_Vedlegg 2" xfId="41098" xr:uid="{00000000-0005-0000-0000-0000F1030000}"/>
    <cellStyle name="_Book3 2_Vedlegg 2 2" xfId="41099" xr:uid="{00000000-0005-0000-0000-0000F2030000}"/>
    <cellStyle name="_Book3 2_Vedlegg 2 2 2" xfId="41100" xr:uid="{00000000-0005-0000-0000-0000F3030000}"/>
    <cellStyle name="_Book3 2_Vedlegg 2 3" xfId="41101" xr:uid="{00000000-0005-0000-0000-0000F4030000}"/>
    <cellStyle name="_Book3 2_Vedlegg 3" xfId="41102" xr:uid="{00000000-0005-0000-0000-0000F5030000}"/>
    <cellStyle name="_Book3 2_Vedlegg 3 2" xfId="41103" xr:uid="{00000000-0005-0000-0000-0000F6030000}"/>
    <cellStyle name="_Book3 2_Vedlegg 4" xfId="41104" xr:uid="{00000000-0005-0000-0000-0000F7030000}"/>
    <cellStyle name="_Book3 3" xfId="25" xr:uid="{00000000-0005-0000-0000-0000F8030000}"/>
    <cellStyle name="_Book3 3 2" xfId="41105" xr:uid="{00000000-0005-0000-0000-0000F9030000}"/>
    <cellStyle name="_Book3 3 2 2" xfId="41106" xr:uid="{00000000-0005-0000-0000-0000FA030000}"/>
    <cellStyle name="_Book3 3 2 2 2" xfId="41107" xr:uid="{00000000-0005-0000-0000-0000FB030000}"/>
    <cellStyle name="_Book3 3 2 2 2 2" xfId="41108" xr:uid="{00000000-0005-0000-0000-0000FC030000}"/>
    <cellStyle name="_Book3 3 2 2 3" xfId="41109" xr:uid="{00000000-0005-0000-0000-0000FD030000}"/>
    <cellStyle name="_Book3 3 2 3" xfId="41110" xr:uid="{00000000-0005-0000-0000-0000FE030000}"/>
    <cellStyle name="_Book3 3 2 3 2" xfId="41111" xr:uid="{00000000-0005-0000-0000-0000FF030000}"/>
    <cellStyle name="_Book3 3 2 4" xfId="41112" xr:uid="{00000000-0005-0000-0000-000000040000}"/>
    <cellStyle name="_Book3 3 3" xfId="41113" xr:uid="{00000000-0005-0000-0000-000001040000}"/>
    <cellStyle name="_Book3 3 3 2" xfId="41114" xr:uid="{00000000-0005-0000-0000-000002040000}"/>
    <cellStyle name="_Book3 3 3 2 2" xfId="41115" xr:uid="{00000000-0005-0000-0000-000003040000}"/>
    <cellStyle name="_Book3 3 3 3" xfId="41116" xr:uid="{00000000-0005-0000-0000-000004040000}"/>
    <cellStyle name="_Book3 3 4" xfId="41117" xr:uid="{00000000-0005-0000-0000-000005040000}"/>
    <cellStyle name="_Book3 3 4 2" xfId="41118" xr:uid="{00000000-0005-0000-0000-000006040000}"/>
    <cellStyle name="_Book3 3 5" xfId="41119" xr:uid="{00000000-0005-0000-0000-000007040000}"/>
    <cellStyle name="_Book3 4" xfId="26" xr:uid="{00000000-0005-0000-0000-000008040000}"/>
    <cellStyle name="_Book3 4 2" xfId="41120" xr:uid="{00000000-0005-0000-0000-000009040000}"/>
    <cellStyle name="_Book3 4 2 2" xfId="41121" xr:uid="{00000000-0005-0000-0000-00000A040000}"/>
    <cellStyle name="_Book3 4 2 2 2" xfId="41122" xr:uid="{00000000-0005-0000-0000-00000B040000}"/>
    <cellStyle name="_Book3 4 2 2 2 2" xfId="41123" xr:uid="{00000000-0005-0000-0000-00000C040000}"/>
    <cellStyle name="_Book3 4 2 2 2 2 2" xfId="41124" xr:uid="{00000000-0005-0000-0000-00000D040000}"/>
    <cellStyle name="_Book3 4 2 2 2 3" xfId="41125" xr:uid="{00000000-0005-0000-0000-00000E040000}"/>
    <cellStyle name="_Book3 4 2 2 3" xfId="41126" xr:uid="{00000000-0005-0000-0000-00000F040000}"/>
    <cellStyle name="_Book3 4 2 2 3 2" xfId="41127" xr:uid="{00000000-0005-0000-0000-000010040000}"/>
    <cellStyle name="_Book3 4 2 2 4" xfId="41128" xr:uid="{00000000-0005-0000-0000-000011040000}"/>
    <cellStyle name="_Book3 4 2 3" xfId="41129" xr:uid="{00000000-0005-0000-0000-000012040000}"/>
    <cellStyle name="_Book3 4 2 3 2" xfId="41130" xr:uid="{00000000-0005-0000-0000-000013040000}"/>
    <cellStyle name="_Book3 4 2 3 2 2" xfId="41131" xr:uid="{00000000-0005-0000-0000-000014040000}"/>
    <cellStyle name="_Book3 4 2 3 3" xfId="41132" xr:uid="{00000000-0005-0000-0000-000015040000}"/>
    <cellStyle name="_Book3 4 2 4" xfId="41133" xr:uid="{00000000-0005-0000-0000-000016040000}"/>
    <cellStyle name="_Book3 4 2 4 2" xfId="41134" xr:uid="{00000000-0005-0000-0000-000017040000}"/>
    <cellStyle name="_Book3 4 2 5" xfId="41135" xr:uid="{00000000-0005-0000-0000-000018040000}"/>
    <cellStyle name="_Book3 4 3" xfId="41136" xr:uid="{00000000-0005-0000-0000-000019040000}"/>
    <cellStyle name="_Book3 4 3 2" xfId="41137" xr:uid="{00000000-0005-0000-0000-00001A040000}"/>
    <cellStyle name="_Book3 4 3 2 2" xfId="41138" xr:uid="{00000000-0005-0000-0000-00001B040000}"/>
    <cellStyle name="_Book3 4 3 2 2 2" xfId="41139" xr:uid="{00000000-0005-0000-0000-00001C040000}"/>
    <cellStyle name="_Book3 4 3 2 3" xfId="41140" xr:uid="{00000000-0005-0000-0000-00001D040000}"/>
    <cellStyle name="_Book3 4 3 3" xfId="41141" xr:uid="{00000000-0005-0000-0000-00001E040000}"/>
    <cellStyle name="_Book3 4 3 3 2" xfId="41142" xr:uid="{00000000-0005-0000-0000-00001F040000}"/>
    <cellStyle name="_Book3 4 3 4" xfId="41143" xr:uid="{00000000-0005-0000-0000-000020040000}"/>
    <cellStyle name="_Book3 4 4" xfId="41144" xr:uid="{00000000-0005-0000-0000-000021040000}"/>
    <cellStyle name="_Book3 4 4 2" xfId="41145" xr:uid="{00000000-0005-0000-0000-000022040000}"/>
    <cellStyle name="_Book3 4 4 2 2" xfId="41146" xr:uid="{00000000-0005-0000-0000-000023040000}"/>
    <cellStyle name="_Book3 4 4 3" xfId="41147" xr:uid="{00000000-0005-0000-0000-000024040000}"/>
    <cellStyle name="_Book3 4 5" xfId="41148" xr:uid="{00000000-0005-0000-0000-000025040000}"/>
    <cellStyle name="_Book3 4 5 2" xfId="41149" xr:uid="{00000000-0005-0000-0000-000026040000}"/>
    <cellStyle name="_Book3 4 6" xfId="41150" xr:uid="{00000000-0005-0000-0000-000027040000}"/>
    <cellStyle name="_Book3 5" xfId="41151" xr:uid="{00000000-0005-0000-0000-000028040000}"/>
    <cellStyle name="_Book3 5 2" xfId="41152" xr:uid="{00000000-0005-0000-0000-000029040000}"/>
    <cellStyle name="_Book3 5 2 2" xfId="41153" xr:uid="{00000000-0005-0000-0000-00002A040000}"/>
    <cellStyle name="_Book3 5 2 2 2" xfId="41154" xr:uid="{00000000-0005-0000-0000-00002B040000}"/>
    <cellStyle name="_Book3 5 2 2 2 2" xfId="41155" xr:uid="{00000000-0005-0000-0000-00002C040000}"/>
    <cellStyle name="_Book3 5 2 2 2 2 2" xfId="41156" xr:uid="{00000000-0005-0000-0000-00002D040000}"/>
    <cellStyle name="_Book3 5 2 2 2 3" xfId="41157" xr:uid="{00000000-0005-0000-0000-00002E040000}"/>
    <cellStyle name="_Book3 5 2 2 3" xfId="41158" xr:uid="{00000000-0005-0000-0000-00002F040000}"/>
    <cellStyle name="_Book3 5 2 2 3 2" xfId="41159" xr:uid="{00000000-0005-0000-0000-000030040000}"/>
    <cellStyle name="_Book3 5 2 2 4" xfId="41160" xr:uid="{00000000-0005-0000-0000-000031040000}"/>
    <cellStyle name="_Book3 5 2 3" xfId="41161" xr:uid="{00000000-0005-0000-0000-000032040000}"/>
    <cellStyle name="_Book3 5 2 3 2" xfId="41162" xr:uid="{00000000-0005-0000-0000-000033040000}"/>
    <cellStyle name="_Book3 5 2 3 2 2" xfId="41163" xr:uid="{00000000-0005-0000-0000-000034040000}"/>
    <cellStyle name="_Book3 5 2 3 3" xfId="41164" xr:uid="{00000000-0005-0000-0000-000035040000}"/>
    <cellStyle name="_Book3 5 2 4" xfId="41165" xr:uid="{00000000-0005-0000-0000-000036040000}"/>
    <cellStyle name="_Book3 5 2 4 2" xfId="41166" xr:uid="{00000000-0005-0000-0000-000037040000}"/>
    <cellStyle name="_Book3 5 2 5" xfId="41167" xr:uid="{00000000-0005-0000-0000-000038040000}"/>
    <cellStyle name="_Book3 5 3" xfId="41168" xr:uid="{00000000-0005-0000-0000-000039040000}"/>
    <cellStyle name="_Book3 5 3 2" xfId="41169" xr:uid="{00000000-0005-0000-0000-00003A040000}"/>
    <cellStyle name="_Book3 5 3 2 2" xfId="41170" xr:uid="{00000000-0005-0000-0000-00003B040000}"/>
    <cellStyle name="_Book3 5 3 2 2 2" xfId="41171" xr:uid="{00000000-0005-0000-0000-00003C040000}"/>
    <cellStyle name="_Book3 5 3 2 3" xfId="41172" xr:uid="{00000000-0005-0000-0000-00003D040000}"/>
    <cellStyle name="_Book3 5 3 3" xfId="41173" xr:uid="{00000000-0005-0000-0000-00003E040000}"/>
    <cellStyle name="_Book3 5 3 3 2" xfId="41174" xr:uid="{00000000-0005-0000-0000-00003F040000}"/>
    <cellStyle name="_Book3 5 3 4" xfId="41175" xr:uid="{00000000-0005-0000-0000-000040040000}"/>
    <cellStyle name="_Book3 5 4" xfId="41176" xr:uid="{00000000-0005-0000-0000-000041040000}"/>
    <cellStyle name="_Book3 5 4 2" xfId="41177" xr:uid="{00000000-0005-0000-0000-000042040000}"/>
    <cellStyle name="_Book3 5 4 2 2" xfId="41178" xr:uid="{00000000-0005-0000-0000-000043040000}"/>
    <cellStyle name="_Book3 5 4 3" xfId="41179" xr:uid="{00000000-0005-0000-0000-000044040000}"/>
    <cellStyle name="_Book3 5 5" xfId="41180" xr:uid="{00000000-0005-0000-0000-000045040000}"/>
    <cellStyle name="_Book3 5 5 2" xfId="41181" xr:uid="{00000000-0005-0000-0000-000046040000}"/>
    <cellStyle name="_Book3 5 6" xfId="41182" xr:uid="{00000000-0005-0000-0000-000047040000}"/>
    <cellStyle name="_Book3 6" xfId="41183" xr:uid="{00000000-0005-0000-0000-000048040000}"/>
    <cellStyle name="_Book3 6 2" xfId="41184" xr:uid="{00000000-0005-0000-0000-000049040000}"/>
    <cellStyle name="_Book3 6 2 2" xfId="41185" xr:uid="{00000000-0005-0000-0000-00004A040000}"/>
    <cellStyle name="_Book3 6 2 2 2" xfId="41186" xr:uid="{00000000-0005-0000-0000-00004B040000}"/>
    <cellStyle name="_Book3 6 2 2 2 2" xfId="41187" xr:uid="{00000000-0005-0000-0000-00004C040000}"/>
    <cellStyle name="_Book3 6 2 2 2 2 2" xfId="41188" xr:uid="{00000000-0005-0000-0000-00004D040000}"/>
    <cellStyle name="_Book3 6 2 2 2 3" xfId="41189" xr:uid="{00000000-0005-0000-0000-00004E040000}"/>
    <cellStyle name="_Book3 6 2 2 3" xfId="41190" xr:uid="{00000000-0005-0000-0000-00004F040000}"/>
    <cellStyle name="_Book3 6 2 2 3 2" xfId="41191" xr:uid="{00000000-0005-0000-0000-000050040000}"/>
    <cellStyle name="_Book3 6 2 2 4" xfId="41192" xr:uid="{00000000-0005-0000-0000-000051040000}"/>
    <cellStyle name="_Book3 6 2 3" xfId="41193" xr:uid="{00000000-0005-0000-0000-000052040000}"/>
    <cellStyle name="_Book3 6 2 3 2" xfId="41194" xr:uid="{00000000-0005-0000-0000-000053040000}"/>
    <cellStyle name="_Book3 6 2 3 2 2" xfId="41195" xr:uid="{00000000-0005-0000-0000-000054040000}"/>
    <cellStyle name="_Book3 6 2 3 3" xfId="41196" xr:uid="{00000000-0005-0000-0000-000055040000}"/>
    <cellStyle name="_Book3 6 2 4" xfId="41197" xr:uid="{00000000-0005-0000-0000-000056040000}"/>
    <cellStyle name="_Book3 6 2 4 2" xfId="41198" xr:uid="{00000000-0005-0000-0000-000057040000}"/>
    <cellStyle name="_Book3 6 2 5" xfId="41199" xr:uid="{00000000-0005-0000-0000-000058040000}"/>
    <cellStyle name="_Book3 6 3" xfId="41200" xr:uid="{00000000-0005-0000-0000-000059040000}"/>
    <cellStyle name="_Book3 6 3 2" xfId="41201" xr:uid="{00000000-0005-0000-0000-00005A040000}"/>
    <cellStyle name="_Book3 6 3 2 2" xfId="41202" xr:uid="{00000000-0005-0000-0000-00005B040000}"/>
    <cellStyle name="_Book3 6 3 2 2 2" xfId="41203" xr:uid="{00000000-0005-0000-0000-00005C040000}"/>
    <cellStyle name="_Book3 6 3 2 3" xfId="41204" xr:uid="{00000000-0005-0000-0000-00005D040000}"/>
    <cellStyle name="_Book3 6 3 3" xfId="41205" xr:uid="{00000000-0005-0000-0000-00005E040000}"/>
    <cellStyle name="_Book3 6 3 3 2" xfId="41206" xr:uid="{00000000-0005-0000-0000-00005F040000}"/>
    <cellStyle name="_Book3 6 3 4" xfId="41207" xr:uid="{00000000-0005-0000-0000-000060040000}"/>
    <cellStyle name="_Book3 6 4" xfId="41208" xr:uid="{00000000-0005-0000-0000-000061040000}"/>
    <cellStyle name="_Book3 6 4 2" xfId="41209" xr:uid="{00000000-0005-0000-0000-000062040000}"/>
    <cellStyle name="_Book3 6 4 2 2" xfId="41210" xr:uid="{00000000-0005-0000-0000-000063040000}"/>
    <cellStyle name="_Book3 6 4 3" xfId="41211" xr:uid="{00000000-0005-0000-0000-000064040000}"/>
    <cellStyle name="_Book3 6 5" xfId="41212" xr:uid="{00000000-0005-0000-0000-000065040000}"/>
    <cellStyle name="_Book3 6 5 2" xfId="41213" xr:uid="{00000000-0005-0000-0000-000066040000}"/>
    <cellStyle name="_Book3 6 6" xfId="41214" xr:uid="{00000000-0005-0000-0000-000067040000}"/>
    <cellStyle name="_Book3 7" xfId="41215" xr:uid="{00000000-0005-0000-0000-000068040000}"/>
    <cellStyle name="_Book3 7 2" xfId="41216" xr:uid="{00000000-0005-0000-0000-000069040000}"/>
    <cellStyle name="_Book3 7 2 2" xfId="41217" xr:uid="{00000000-0005-0000-0000-00006A040000}"/>
    <cellStyle name="_Book3 7 2 2 2" xfId="41218" xr:uid="{00000000-0005-0000-0000-00006B040000}"/>
    <cellStyle name="_Book3 7 2 2 2 2" xfId="41219" xr:uid="{00000000-0005-0000-0000-00006C040000}"/>
    <cellStyle name="_Book3 7 2 2 3" xfId="41220" xr:uid="{00000000-0005-0000-0000-00006D040000}"/>
    <cellStyle name="_Book3 7 2 3" xfId="41221" xr:uid="{00000000-0005-0000-0000-00006E040000}"/>
    <cellStyle name="_Book3 7 2 3 2" xfId="41222" xr:uid="{00000000-0005-0000-0000-00006F040000}"/>
    <cellStyle name="_Book3 7 2 4" xfId="41223" xr:uid="{00000000-0005-0000-0000-000070040000}"/>
    <cellStyle name="_Book3 7 3" xfId="41224" xr:uid="{00000000-0005-0000-0000-000071040000}"/>
    <cellStyle name="_Book3 7 3 2" xfId="41225" xr:uid="{00000000-0005-0000-0000-000072040000}"/>
    <cellStyle name="_Book3 7 3 2 2" xfId="41226" xr:uid="{00000000-0005-0000-0000-000073040000}"/>
    <cellStyle name="_Book3 7 3 2 2 2" xfId="41227" xr:uid="{00000000-0005-0000-0000-000074040000}"/>
    <cellStyle name="_Book3 7 3 2 3" xfId="41228" xr:uid="{00000000-0005-0000-0000-000075040000}"/>
    <cellStyle name="_Book3 7 3 3" xfId="41229" xr:uid="{00000000-0005-0000-0000-000076040000}"/>
    <cellStyle name="_Book3 7 3 3 2" xfId="41230" xr:uid="{00000000-0005-0000-0000-000077040000}"/>
    <cellStyle name="_Book3 7 3 4" xfId="41231" xr:uid="{00000000-0005-0000-0000-000078040000}"/>
    <cellStyle name="_Book3 7 4" xfId="41232" xr:uid="{00000000-0005-0000-0000-000079040000}"/>
    <cellStyle name="_Book3 7 4 2" xfId="41233" xr:uid="{00000000-0005-0000-0000-00007A040000}"/>
    <cellStyle name="_Book3 7 4 2 2" xfId="41234" xr:uid="{00000000-0005-0000-0000-00007B040000}"/>
    <cellStyle name="_Book3 7 4 3" xfId="41235" xr:uid="{00000000-0005-0000-0000-00007C040000}"/>
    <cellStyle name="_Book3 7 5" xfId="41236" xr:uid="{00000000-0005-0000-0000-00007D040000}"/>
    <cellStyle name="_Book3 7 5 2" xfId="41237" xr:uid="{00000000-0005-0000-0000-00007E040000}"/>
    <cellStyle name="_Book3 7 6" xfId="41238" xr:uid="{00000000-0005-0000-0000-00007F040000}"/>
    <cellStyle name="_Book3 8" xfId="41239" xr:uid="{00000000-0005-0000-0000-000080040000}"/>
    <cellStyle name="_Book3 8 2" xfId="41240" xr:uid="{00000000-0005-0000-0000-000081040000}"/>
    <cellStyle name="_Book3 8 2 2" xfId="41241" xr:uid="{00000000-0005-0000-0000-000082040000}"/>
    <cellStyle name="_Book3 8 3" xfId="41242" xr:uid="{00000000-0005-0000-0000-000083040000}"/>
    <cellStyle name="_Book3 8 3 2" xfId="41243" xr:uid="{00000000-0005-0000-0000-000084040000}"/>
    <cellStyle name="_Book3 8 4" xfId="41244" xr:uid="{00000000-0005-0000-0000-000085040000}"/>
    <cellStyle name="_Book3 9" xfId="41245" xr:uid="{00000000-0005-0000-0000-000086040000}"/>
    <cellStyle name="_Book3 9 2" xfId="41246" xr:uid="{00000000-0005-0000-0000-000087040000}"/>
    <cellStyle name="_Book3_Expenses (1)" xfId="41247" xr:uid="{00000000-0005-0000-0000-000088040000}"/>
    <cellStyle name="_Book3_Kontroll ME" xfId="12170" xr:uid="{00000000-0005-0000-0000-000089040000}"/>
    <cellStyle name="_Book3_Kontroll-fane" xfId="12171" xr:uid="{00000000-0005-0000-0000-00008A040000}"/>
    <cellStyle name="_Book3_Prognose eksponering " xfId="37020" xr:uid="{00000000-0005-0000-0000-00008B040000}"/>
    <cellStyle name="_Book3_Prognose eksponering  2" xfId="41248" xr:uid="{00000000-0005-0000-0000-00008C040000}"/>
    <cellStyle name="_Book3_Prognose eksponering  2 2" xfId="41249" xr:uid="{00000000-0005-0000-0000-00008D040000}"/>
    <cellStyle name="_Book3_Prognose eksponering  2 2 2" xfId="41250" xr:uid="{00000000-0005-0000-0000-00008E040000}"/>
    <cellStyle name="_Book3_Prognose eksponering  2 3" xfId="41251" xr:uid="{00000000-0005-0000-0000-00008F040000}"/>
    <cellStyle name="_Book3_Prognose eksponering  3" xfId="41252" xr:uid="{00000000-0005-0000-0000-000090040000}"/>
    <cellStyle name="_Book3_Prognose eksponering  3 2" xfId="41253" xr:uid="{00000000-0005-0000-0000-000091040000}"/>
    <cellStyle name="_Book3_Prognose eksponering  4" xfId="41254" xr:uid="{00000000-0005-0000-0000-000092040000}"/>
    <cellStyle name="_Book3_Results &amp; key fig." xfId="41255" xr:uid="{00000000-0005-0000-0000-000093040000}"/>
    <cellStyle name="_Book3_Vedlegg" xfId="41256" xr:uid="{00000000-0005-0000-0000-000094040000}"/>
    <cellStyle name="_Book3_Vedlegg 2" xfId="41257" xr:uid="{00000000-0005-0000-0000-000095040000}"/>
    <cellStyle name="_Book3_Vedlegg 2 2" xfId="41258" xr:uid="{00000000-0005-0000-0000-000096040000}"/>
    <cellStyle name="_Book3_Vedlegg 2 2 2" xfId="41259" xr:uid="{00000000-0005-0000-0000-000097040000}"/>
    <cellStyle name="_Book3_Vedlegg 2 3" xfId="41260" xr:uid="{00000000-0005-0000-0000-000098040000}"/>
    <cellStyle name="_Book3_Vedlegg 3" xfId="41261" xr:uid="{00000000-0005-0000-0000-000099040000}"/>
    <cellStyle name="_Book3_Vedlegg 3 2" xfId="41262" xr:uid="{00000000-0005-0000-0000-00009A040000}"/>
    <cellStyle name="_Book3_Vedlegg 4" xfId="41263" xr:uid="{00000000-0005-0000-0000-00009B040000}"/>
    <cellStyle name="_Book32" xfId="27" xr:uid="{00000000-0005-0000-0000-00009C040000}"/>
    <cellStyle name="_Book32 10" xfId="41264" xr:uid="{00000000-0005-0000-0000-00009D040000}"/>
    <cellStyle name="_Book32 10 2" xfId="41265" xr:uid="{00000000-0005-0000-0000-00009E040000}"/>
    <cellStyle name="_Book32 11" xfId="41266" xr:uid="{00000000-0005-0000-0000-00009F040000}"/>
    <cellStyle name="_Book32 2" xfId="28" xr:uid="{00000000-0005-0000-0000-0000A0040000}"/>
    <cellStyle name="_Book32 2 2" xfId="37021" xr:uid="{00000000-0005-0000-0000-0000A1040000}"/>
    <cellStyle name="_Book32 2 2 2" xfId="41267" xr:uid="{00000000-0005-0000-0000-0000A2040000}"/>
    <cellStyle name="_Book32 2 2 2 2" xfId="41268" xr:uid="{00000000-0005-0000-0000-0000A3040000}"/>
    <cellStyle name="_Book32 2 2 2 2 2" xfId="41269" xr:uid="{00000000-0005-0000-0000-0000A4040000}"/>
    <cellStyle name="_Book32 2 2 2 2 2 2" xfId="41270" xr:uid="{00000000-0005-0000-0000-0000A5040000}"/>
    <cellStyle name="_Book32 2 2 2 2 3" xfId="41271" xr:uid="{00000000-0005-0000-0000-0000A6040000}"/>
    <cellStyle name="_Book32 2 2 2 3" xfId="41272" xr:uid="{00000000-0005-0000-0000-0000A7040000}"/>
    <cellStyle name="_Book32 2 2 2 3 2" xfId="41273" xr:uid="{00000000-0005-0000-0000-0000A8040000}"/>
    <cellStyle name="_Book32 2 2 2 4" xfId="41274" xr:uid="{00000000-0005-0000-0000-0000A9040000}"/>
    <cellStyle name="_Book32 2 2 3" xfId="41275" xr:uid="{00000000-0005-0000-0000-0000AA040000}"/>
    <cellStyle name="_Book32 2 2 3 2" xfId="41276" xr:uid="{00000000-0005-0000-0000-0000AB040000}"/>
    <cellStyle name="_Book32 2 2 3 2 2" xfId="41277" xr:uid="{00000000-0005-0000-0000-0000AC040000}"/>
    <cellStyle name="_Book32 2 2 3 3" xfId="41278" xr:uid="{00000000-0005-0000-0000-0000AD040000}"/>
    <cellStyle name="_Book32 2 2 4" xfId="41279" xr:uid="{00000000-0005-0000-0000-0000AE040000}"/>
    <cellStyle name="_Book32 2 2 4 2" xfId="41280" xr:uid="{00000000-0005-0000-0000-0000AF040000}"/>
    <cellStyle name="_Book32 2 2 5" xfId="41281" xr:uid="{00000000-0005-0000-0000-0000B0040000}"/>
    <cellStyle name="_Book32 2 3" xfId="41282" xr:uid="{00000000-0005-0000-0000-0000B1040000}"/>
    <cellStyle name="_Book32 2 3 2" xfId="41283" xr:uid="{00000000-0005-0000-0000-0000B2040000}"/>
    <cellStyle name="_Book32 2 3 2 2" xfId="41284" xr:uid="{00000000-0005-0000-0000-0000B3040000}"/>
    <cellStyle name="_Book32 2 3 2 2 2" xfId="41285" xr:uid="{00000000-0005-0000-0000-0000B4040000}"/>
    <cellStyle name="_Book32 2 3 2 3" xfId="41286" xr:uid="{00000000-0005-0000-0000-0000B5040000}"/>
    <cellStyle name="_Book32 2 3 3" xfId="41287" xr:uid="{00000000-0005-0000-0000-0000B6040000}"/>
    <cellStyle name="_Book32 2 3 3 2" xfId="41288" xr:uid="{00000000-0005-0000-0000-0000B7040000}"/>
    <cellStyle name="_Book32 2 3 4" xfId="41289" xr:uid="{00000000-0005-0000-0000-0000B8040000}"/>
    <cellStyle name="_Book32 2 4" xfId="41290" xr:uid="{00000000-0005-0000-0000-0000B9040000}"/>
    <cellStyle name="_Book32 2 4 2" xfId="41291" xr:uid="{00000000-0005-0000-0000-0000BA040000}"/>
    <cellStyle name="_Book32 2 4 2 2" xfId="41292" xr:uid="{00000000-0005-0000-0000-0000BB040000}"/>
    <cellStyle name="_Book32 2 4 3" xfId="41293" xr:uid="{00000000-0005-0000-0000-0000BC040000}"/>
    <cellStyle name="_Book32 2 4 3 2" xfId="41294" xr:uid="{00000000-0005-0000-0000-0000BD040000}"/>
    <cellStyle name="_Book32 2 4 4" xfId="41295" xr:uid="{00000000-0005-0000-0000-0000BE040000}"/>
    <cellStyle name="_Book32 2 5" xfId="41296" xr:uid="{00000000-0005-0000-0000-0000BF040000}"/>
    <cellStyle name="_Book32 2 5 2" xfId="41297" xr:uid="{00000000-0005-0000-0000-0000C0040000}"/>
    <cellStyle name="_Book32 2 6" xfId="41298" xr:uid="{00000000-0005-0000-0000-0000C1040000}"/>
    <cellStyle name="_Book32 2 6 2" xfId="41299" xr:uid="{00000000-0005-0000-0000-0000C2040000}"/>
    <cellStyle name="_Book32 2 7" xfId="41300" xr:uid="{00000000-0005-0000-0000-0000C3040000}"/>
    <cellStyle name="_Book32 2_Kontroll ME" xfId="12172" xr:uid="{00000000-0005-0000-0000-0000C4040000}"/>
    <cellStyle name="_Book32 2_Kontroll-fane" xfId="12173" xr:uid="{00000000-0005-0000-0000-0000C5040000}"/>
    <cellStyle name="_Book32 2_Prognose eksponering " xfId="37022" xr:uid="{00000000-0005-0000-0000-0000C6040000}"/>
    <cellStyle name="_Book32 2_Prognose eksponering  2" xfId="41301" xr:uid="{00000000-0005-0000-0000-0000C7040000}"/>
    <cellStyle name="_Book32 2_Prognose eksponering  2 2" xfId="41302" xr:uid="{00000000-0005-0000-0000-0000C8040000}"/>
    <cellStyle name="_Book32 2_Prognose eksponering  2 2 2" xfId="41303" xr:uid="{00000000-0005-0000-0000-0000C9040000}"/>
    <cellStyle name="_Book32 2_Prognose eksponering  2 3" xfId="41304" xr:uid="{00000000-0005-0000-0000-0000CA040000}"/>
    <cellStyle name="_Book32 2_Prognose eksponering  3" xfId="41305" xr:uid="{00000000-0005-0000-0000-0000CB040000}"/>
    <cellStyle name="_Book32 2_Prognose eksponering  3 2" xfId="41306" xr:uid="{00000000-0005-0000-0000-0000CC040000}"/>
    <cellStyle name="_Book32 2_Prognose eksponering  4" xfId="41307" xr:uid="{00000000-0005-0000-0000-0000CD040000}"/>
    <cellStyle name="_Book32 2_Vedlegg" xfId="41308" xr:uid="{00000000-0005-0000-0000-0000CE040000}"/>
    <cellStyle name="_Book32 2_Vedlegg 2" xfId="41309" xr:uid="{00000000-0005-0000-0000-0000CF040000}"/>
    <cellStyle name="_Book32 2_Vedlegg 2 2" xfId="41310" xr:uid="{00000000-0005-0000-0000-0000D0040000}"/>
    <cellStyle name="_Book32 2_Vedlegg 2 2 2" xfId="41311" xr:uid="{00000000-0005-0000-0000-0000D1040000}"/>
    <cellStyle name="_Book32 2_Vedlegg 2 3" xfId="41312" xr:uid="{00000000-0005-0000-0000-0000D2040000}"/>
    <cellStyle name="_Book32 2_Vedlegg 3" xfId="41313" xr:uid="{00000000-0005-0000-0000-0000D3040000}"/>
    <cellStyle name="_Book32 2_Vedlegg 3 2" xfId="41314" xr:uid="{00000000-0005-0000-0000-0000D4040000}"/>
    <cellStyle name="_Book32 2_Vedlegg 4" xfId="41315" xr:uid="{00000000-0005-0000-0000-0000D5040000}"/>
    <cellStyle name="_Book32 3" xfId="29" xr:uid="{00000000-0005-0000-0000-0000D6040000}"/>
    <cellStyle name="_Book32 3 2" xfId="41316" xr:uid="{00000000-0005-0000-0000-0000D7040000}"/>
    <cellStyle name="_Book32 3 2 2" xfId="41317" xr:uid="{00000000-0005-0000-0000-0000D8040000}"/>
    <cellStyle name="_Book32 3 2 2 2" xfId="41318" xr:uid="{00000000-0005-0000-0000-0000D9040000}"/>
    <cellStyle name="_Book32 3 2 2 2 2" xfId="41319" xr:uid="{00000000-0005-0000-0000-0000DA040000}"/>
    <cellStyle name="_Book32 3 2 2 3" xfId="41320" xr:uid="{00000000-0005-0000-0000-0000DB040000}"/>
    <cellStyle name="_Book32 3 2 3" xfId="41321" xr:uid="{00000000-0005-0000-0000-0000DC040000}"/>
    <cellStyle name="_Book32 3 2 3 2" xfId="41322" xr:uid="{00000000-0005-0000-0000-0000DD040000}"/>
    <cellStyle name="_Book32 3 2 4" xfId="41323" xr:uid="{00000000-0005-0000-0000-0000DE040000}"/>
    <cellStyle name="_Book32 3 3" xfId="41324" xr:uid="{00000000-0005-0000-0000-0000DF040000}"/>
    <cellStyle name="_Book32 3 3 2" xfId="41325" xr:uid="{00000000-0005-0000-0000-0000E0040000}"/>
    <cellStyle name="_Book32 3 3 2 2" xfId="41326" xr:uid="{00000000-0005-0000-0000-0000E1040000}"/>
    <cellStyle name="_Book32 3 3 3" xfId="41327" xr:uid="{00000000-0005-0000-0000-0000E2040000}"/>
    <cellStyle name="_Book32 3 4" xfId="41328" xr:uid="{00000000-0005-0000-0000-0000E3040000}"/>
    <cellStyle name="_Book32 3 4 2" xfId="41329" xr:uid="{00000000-0005-0000-0000-0000E4040000}"/>
    <cellStyle name="_Book32 3 5" xfId="41330" xr:uid="{00000000-0005-0000-0000-0000E5040000}"/>
    <cellStyle name="_Book32 4" xfId="30" xr:uid="{00000000-0005-0000-0000-0000E6040000}"/>
    <cellStyle name="_Book32 4 2" xfId="41331" xr:uid="{00000000-0005-0000-0000-0000E7040000}"/>
    <cellStyle name="_Book32 4 2 2" xfId="41332" xr:uid="{00000000-0005-0000-0000-0000E8040000}"/>
    <cellStyle name="_Book32 4 2 2 2" xfId="41333" xr:uid="{00000000-0005-0000-0000-0000E9040000}"/>
    <cellStyle name="_Book32 4 2 2 2 2" xfId="41334" xr:uid="{00000000-0005-0000-0000-0000EA040000}"/>
    <cellStyle name="_Book32 4 2 2 2 2 2" xfId="41335" xr:uid="{00000000-0005-0000-0000-0000EB040000}"/>
    <cellStyle name="_Book32 4 2 2 2 3" xfId="41336" xr:uid="{00000000-0005-0000-0000-0000EC040000}"/>
    <cellStyle name="_Book32 4 2 2 3" xfId="41337" xr:uid="{00000000-0005-0000-0000-0000ED040000}"/>
    <cellStyle name="_Book32 4 2 2 3 2" xfId="41338" xr:uid="{00000000-0005-0000-0000-0000EE040000}"/>
    <cellStyle name="_Book32 4 2 2 4" xfId="41339" xr:uid="{00000000-0005-0000-0000-0000EF040000}"/>
    <cellStyle name="_Book32 4 2 3" xfId="41340" xr:uid="{00000000-0005-0000-0000-0000F0040000}"/>
    <cellStyle name="_Book32 4 2 3 2" xfId="41341" xr:uid="{00000000-0005-0000-0000-0000F1040000}"/>
    <cellStyle name="_Book32 4 2 3 2 2" xfId="41342" xr:uid="{00000000-0005-0000-0000-0000F2040000}"/>
    <cellStyle name="_Book32 4 2 3 3" xfId="41343" xr:uid="{00000000-0005-0000-0000-0000F3040000}"/>
    <cellStyle name="_Book32 4 2 4" xfId="41344" xr:uid="{00000000-0005-0000-0000-0000F4040000}"/>
    <cellStyle name="_Book32 4 2 4 2" xfId="41345" xr:uid="{00000000-0005-0000-0000-0000F5040000}"/>
    <cellStyle name="_Book32 4 2 5" xfId="41346" xr:uid="{00000000-0005-0000-0000-0000F6040000}"/>
    <cellStyle name="_Book32 4 3" xfId="41347" xr:uid="{00000000-0005-0000-0000-0000F7040000}"/>
    <cellStyle name="_Book32 4 3 2" xfId="41348" xr:uid="{00000000-0005-0000-0000-0000F8040000}"/>
    <cellStyle name="_Book32 4 3 2 2" xfId="41349" xr:uid="{00000000-0005-0000-0000-0000F9040000}"/>
    <cellStyle name="_Book32 4 3 2 2 2" xfId="41350" xr:uid="{00000000-0005-0000-0000-0000FA040000}"/>
    <cellStyle name="_Book32 4 3 2 3" xfId="41351" xr:uid="{00000000-0005-0000-0000-0000FB040000}"/>
    <cellStyle name="_Book32 4 3 3" xfId="41352" xr:uid="{00000000-0005-0000-0000-0000FC040000}"/>
    <cellStyle name="_Book32 4 3 3 2" xfId="41353" xr:uid="{00000000-0005-0000-0000-0000FD040000}"/>
    <cellStyle name="_Book32 4 3 4" xfId="41354" xr:uid="{00000000-0005-0000-0000-0000FE040000}"/>
    <cellStyle name="_Book32 4 4" xfId="41355" xr:uid="{00000000-0005-0000-0000-0000FF040000}"/>
    <cellStyle name="_Book32 4 4 2" xfId="41356" xr:uid="{00000000-0005-0000-0000-000000050000}"/>
    <cellStyle name="_Book32 4 4 2 2" xfId="41357" xr:uid="{00000000-0005-0000-0000-000001050000}"/>
    <cellStyle name="_Book32 4 4 3" xfId="41358" xr:uid="{00000000-0005-0000-0000-000002050000}"/>
    <cellStyle name="_Book32 4 5" xfId="41359" xr:uid="{00000000-0005-0000-0000-000003050000}"/>
    <cellStyle name="_Book32 4 5 2" xfId="41360" xr:uid="{00000000-0005-0000-0000-000004050000}"/>
    <cellStyle name="_Book32 4 6" xfId="41361" xr:uid="{00000000-0005-0000-0000-000005050000}"/>
    <cellStyle name="_Book32 5" xfId="41362" xr:uid="{00000000-0005-0000-0000-000006050000}"/>
    <cellStyle name="_Book32 5 2" xfId="41363" xr:uid="{00000000-0005-0000-0000-000007050000}"/>
    <cellStyle name="_Book32 5 2 2" xfId="41364" xr:uid="{00000000-0005-0000-0000-000008050000}"/>
    <cellStyle name="_Book32 5 2 2 2" xfId="41365" xr:uid="{00000000-0005-0000-0000-000009050000}"/>
    <cellStyle name="_Book32 5 2 2 2 2" xfId="41366" xr:uid="{00000000-0005-0000-0000-00000A050000}"/>
    <cellStyle name="_Book32 5 2 2 2 2 2" xfId="41367" xr:uid="{00000000-0005-0000-0000-00000B050000}"/>
    <cellStyle name="_Book32 5 2 2 2 3" xfId="41368" xr:uid="{00000000-0005-0000-0000-00000C050000}"/>
    <cellStyle name="_Book32 5 2 2 3" xfId="41369" xr:uid="{00000000-0005-0000-0000-00000D050000}"/>
    <cellStyle name="_Book32 5 2 2 3 2" xfId="41370" xr:uid="{00000000-0005-0000-0000-00000E050000}"/>
    <cellStyle name="_Book32 5 2 2 4" xfId="41371" xr:uid="{00000000-0005-0000-0000-00000F050000}"/>
    <cellStyle name="_Book32 5 2 3" xfId="41372" xr:uid="{00000000-0005-0000-0000-000010050000}"/>
    <cellStyle name="_Book32 5 2 3 2" xfId="41373" xr:uid="{00000000-0005-0000-0000-000011050000}"/>
    <cellStyle name="_Book32 5 2 3 2 2" xfId="41374" xr:uid="{00000000-0005-0000-0000-000012050000}"/>
    <cellStyle name="_Book32 5 2 3 3" xfId="41375" xr:uid="{00000000-0005-0000-0000-000013050000}"/>
    <cellStyle name="_Book32 5 2 4" xfId="41376" xr:uid="{00000000-0005-0000-0000-000014050000}"/>
    <cellStyle name="_Book32 5 2 4 2" xfId="41377" xr:uid="{00000000-0005-0000-0000-000015050000}"/>
    <cellStyle name="_Book32 5 2 5" xfId="41378" xr:uid="{00000000-0005-0000-0000-000016050000}"/>
    <cellStyle name="_Book32 5 3" xfId="41379" xr:uid="{00000000-0005-0000-0000-000017050000}"/>
    <cellStyle name="_Book32 5 3 2" xfId="41380" xr:uid="{00000000-0005-0000-0000-000018050000}"/>
    <cellStyle name="_Book32 5 3 2 2" xfId="41381" xr:uid="{00000000-0005-0000-0000-000019050000}"/>
    <cellStyle name="_Book32 5 3 2 2 2" xfId="41382" xr:uid="{00000000-0005-0000-0000-00001A050000}"/>
    <cellStyle name="_Book32 5 3 2 3" xfId="41383" xr:uid="{00000000-0005-0000-0000-00001B050000}"/>
    <cellStyle name="_Book32 5 3 3" xfId="41384" xr:uid="{00000000-0005-0000-0000-00001C050000}"/>
    <cellStyle name="_Book32 5 3 3 2" xfId="41385" xr:uid="{00000000-0005-0000-0000-00001D050000}"/>
    <cellStyle name="_Book32 5 3 4" xfId="41386" xr:uid="{00000000-0005-0000-0000-00001E050000}"/>
    <cellStyle name="_Book32 5 4" xfId="41387" xr:uid="{00000000-0005-0000-0000-00001F050000}"/>
    <cellStyle name="_Book32 5 4 2" xfId="41388" xr:uid="{00000000-0005-0000-0000-000020050000}"/>
    <cellStyle name="_Book32 5 4 2 2" xfId="41389" xr:uid="{00000000-0005-0000-0000-000021050000}"/>
    <cellStyle name="_Book32 5 4 3" xfId="41390" xr:uid="{00000000-0005-0000-0000-000022050000}"/>
    <cellStyle name="_Book32 5 5" xfId="41391" xr:uid="{00000000-0005-0000-0000-000023050000}"/>
    <cellStyle name="_Book32 5 5 2" xfId="41392" xr:uid="{00000000-0005-0000-0000-000024050000}"/>
    <cellStyle name="_Book32 5 6" xfId="41393" xr:uid="{00000000-0005-0000-0000-000025050000}"/>
    <cellStyle name="_Book32 6" xfId="41394" xr:uid="{00000000-0005-0000-0000-000026050000}"/>
    <cellStyle name="_Book32 6 2" xfId="41395" xr:uid="{00000000-0005-0000-0000-000027050000}"/>
    <cellStyle name="_Book32 6 2 2" xfId="41396" xr:uid="{00000000-0005-0000-0000-000028050000}"/>
    <cellStyle name="_Book32 6 2 2 2" xfId="41397" xr:uid="{00000000-0005-0000-0000-000029050000}"/>
    <cellStyle name="_Book32 6 2 2 2 2" xfId="41398" xr:uid="{00000000-0005-0000-0000-00002A050000}"/>
    <cellStyle name="_Book32 6 2 2 2 2 2" xfId="41399" xr:uid="{00000000-0005-0000-0000-00002B050000}"/>
    <cellStyle name="_Book32 6 2 2 2 3" xfId="41400" xr:uid="{00000000-0005-0000-0000-00002C050000}"/>
    <cellStyle name="_Book32 6 2 2 3" xfId="41401" xr:uid="{00000000-0005-0000-0000-00002D050000}"/>
    <cellStyle name="_Book32 6 2 2 3 2" xfId="41402" xr:uid="{00000000-0005-0000-0000-00002E050000}"/>
    <cellStyle name="_Book32 6 2 2 4" xfId="41403" xr:uid="{00000000-0005-0000-0000-00002F050000}"/>
    <cellStyle name="_Book32 6 2 3" xfId="41404" xr:uid="{00000000-0005-0000-0000-000030050000}"/>
    <cellStyle name="_Book32 6 2 3 2" xfId="41405" xr:uid="{00000000-0005-0000-0000-000031050000}"/>
    <cellStyle name="_Book32 6 2 3 2 2" xfId="41406" xr:uid="{00000000-0005-0000-0000-000032050000}"/>
    <cellStyle name="_Book32 6 2 3 3" xfId="41407" xr:uid="{00000000-0005-0000-0000-000033050000}"/>
    <cellStyle name="_Book32 6 2 4" xfId="41408" xr:uid="{00000000-0005-0000-0000-000034050000}"/>
    <cellStyle name="_Book32 6 2 4 2" xfId="41409" xr:uid="{00000000-0005-0000-0000-000035050000}"/>
    <cellStyle name="_Book32 6 2 5" xfId="41410" xr:uid="{00000000-0005-0000-0000-000036050000}"/>
    <cellStyle name="_Book32 6 3" xfId="41411" xr:uid="{00000000-0005-0000-0000-000037050000}"/>
    <cellStyle name="_Book32 6 3 2" xfId="41412" xr:uid="{00000000-0005-0000-0000-000038050000}"/>
    <cellStyle name="_Book32 6 3 2 2" xfId="41413" xr:uid="{00000000-0005-0000-0000-000039050000}"/>
    <cellStyle name="_Book32 6 3 2 2 2" xfId="41414" xr:uid="{00000000-0005-0000-0000-00003A050000}"/>
    <cellStyle name="_Book32 6 3 2 3" xfId="41415" xr:uid="{00000000-0005-0000-0000-00003B050000}"/>
    <cellStyle name="_Book32 6 3 3" xfId="41416" xr:uid="{00000000-0005-0000-0000-00003C050000}"/>
    <cellStyle name="_Book32 6 3 3 2" xfId="41417" xr:uid="{00000000-0005-0000-0000-00003D050000}"/>
    <cellStyle name="_Book32 6 3 4" xfId="41418" xr:uid="{00000000-0005-0000-0000-00003E050000}"/>
    <cellStyle name="_Book32 6 4" xfId="41419" xr:uid="{00000000-0005-0000-0000-00003F050000}"/>
    <cellStyle name="_Book32 6 4 2" xfId="41420" xr:uid="{00000000-0005-0000-0000-000040050000}"/>
    <cellStyle name="_Book32 6 4 2 2" xfId="41421" xr:uid="{00000000-0005-0000-0000-000041050000}"/>
    <cellStyle name="_Book32 6 4 3" xfId="41422" xr:uid="{00000000-0005-0000-0000-000042050000}"/>
    <cellStyle name="_Book32 6 5" xfId="41423" xr:uid="{00000000-0005-0000-0000-000043050000}"/>
    <cellStyle name="_Book32 6 5 2" xfId="41424" xr:uid="{00000000-0005-0000-0000-000044050000}"/>
    <cellStyle name="_Book32 6 6" xfId="41425" xr:uid="{00000000-0005-0000-0000-000045050000}"/>
    <cellStyle name="_Book32 7" xfId="41426" xr:uid="{00000000-0005-0000-0000-000046050000}"/>
    <cellStyle name="_Book32 7 2" xfId="41427" xr:uid="{00000000-0005-0000-0000-000047050000}"/>
    <cellStyle name="_Book32 7 2 2" xfId="41428" xr:uid="{00000000-0005-0000-0000-000048050000}"/>
    <cellStyle name="_Book32 7 2 2 2" xfId="41429" xr:uid="{00000000-0005-0000-0000-000049050000}"/>
    <cellStyle name="_Book32 7 2 2 2 2" xfId="41430" xr:uid="{00000000-0005-0000-0000-00004A050000}"/>
    <cellStyle name="_Book32 7 2 2 3" xfId="41431" xr:uid="{00000000-0005-0000-0000-00004B050000}"/>
    <cellStyle name="_Book32 7 2 3" xfId="41432" xr:uid="{00000000-0005-0000-0000-00004C050000}"/>
    <cellStyle name="_Book32 7 2 3 2" xfId="41433" xr:uid="{00000000-0005-0000-0000-00004D050000}"/>
    <cellStyle name="_Book32 7 2 4" xfId="41434" xr:uid="{00000000-0005-0000-0000-00004E050000}"/>
    <cellStyle name="_Book32 7 3" xfId="41435" xr:uid="{00000000-0005-0000-0000-00004F050000}"/>
    <cellStyle name="_Book32 7 3 2" xfId="41436" xr:uid="{00000000-0005-0000-0000-000050050000}"/>
    <cellStyle name="_Book32 7 3 2 2" xfId="41437" xr:uid="{00000000-0005-0000-0000-000051050000}"/>
    <cellStyle name="_Book32 7 3 2 2 2" xfId="41438" xr:uid="{00000000-0005-0000-0000-000052050000}"/>
    <cellStyle name="_Book32 7 3 2 3" xfId="41439" xr:uid="{00000000-0005-0000-0000-000053050000}"/>
    <cellStyle name="_Book32 7 3 3" xfId="41440" xr:uid="{00000000-0005-0000-0000-000054050000}"/>
    <cellStyle name="_Book32 7 3 3 2" xfId="41441" xr:uid="{00000000-0005-0000-0000-000055050000}"/>
    <cellStyle name="_Book32 7 3 4" xfId="41442" xr:uid="{00000000-0005-0000-0000-000056050000}"/>
    <cellStyle name="_Book32 7 4" xfId="41443" xr:uid="{00000000-0005-0000-0000-000057050000}"/>
    <cellStyle name="_Book32 7 4 2" xfId="41444" xr:uid="{00000000-0005-0000-0000-000058050000}"/>
    <cellStyle name="_Book32 7 4 2 2" xfId="41445" xr:uid="{00000000-0005-0000-0000-000059050000}"/>
    <cellStyle name="_Book32 7 4 3" xfId="41446" xr:uid="{00000000-0005-0000-0000-00005A050000}"/>
    <cellStyle name="_Book32 7 5" xfId="41447" xr:uid="{00000000-0005-0000-0000-00005B050000}"/>
    <cellStyle name="_Book32 7 5 2" xfId="41448" xr:uid="{00000000-0005-0000-0000-00005C050000}"/>
    <cellStyle name="_Book32 7 6" xfId="41449" xr:uid="{00000000-0005-0000-0000-00005D050000}"/>
    <cellStyle name="_Book32 8" xfId="41450" xr:uid="{00000000-0005-0000-0000-00005E050000}"/>
    <cellStyle name="_Book32 8 2" xfId="41451" xr:uid="{00000000-0005-0000-0000-00005F050000}"/>
    <cellStyle name="_Book32 8 2 2" xfId="41452" xr:uid="{00000000-0005-0000-0000-000060050000}"/>
    <cellStyle name="_Book32 8 3" xfId="41453" xr:uid="{00000000-0005-0000-0000-000061050000}"/>
    <cellStyle name="_Book32 8 3 2" xfId="41454" xr:uid="{00000000-0005-0000-0000-000062050000}"/>
    <cellStyle name="_Book32 8 4" xfId="41455" xr:uid="{00000000-0005-0000-0000-000063050000}"/>
    <cellStyle name="_Book32 9" xfId="41456" xr:uid="{00000000-0005-0000-0000-000064050000}"/>
    <cellStyle name="_Book32 9 2" xfId="41457" xr:uid="{00000000-0005-0000-0000-000065050000}"/>
    <cellStyle name="_Book32_Adjustment-Hovedtall" xfId="37023" xr:uid="{00000000-0005-0000-0000-000066050000}"/>
    <cellStyle name="_Book32_Expenses (1)" xfId="41458" xr:uid="{00000000-0005-0000-0000-000067050000}"/>
    <cellStyle name="_Book32_Hovedtall" xfId="37024" xr:uid="{00000000-0005-0000-0000-000068050000}"/>
    <cellStyle name="_Book32_Kontroll ME" xfId="12174" xr:uid="{00000000-0005-0000-0000-000069050000}"/>
    <cellStyle name="_Book32_Kontroll-fane" xfId="12175" xr:uid="{00000000-0005-0000-0000-00006A050000}"/>
    <cellStyle name="_Book32_Nøkkeltall" xfId="37025" xr:uid="{00000000-0005-0000-0000-00006B050000}"/>
    <cellStyle name="_Book32_Prognose eksponering " xfId="37026" xr:uid="{00000000-0005-0000-0000-00006C050000}"/>
    <cellStyle name="_Book32_Prognose eksponering  2" xfId="41459" xr:uid="{00000000-0005-0000-0000-00006D050000}"/>
    <cellStyle name="_Book32_Prognose eksponering  2 2" xfId="41460" xr:uid="{00000000-0005-0000-0000-00006E050000}"/>
    <cellStyle name="_Book32_Prognose eksponering  2 2 2" xfId="41461" xr:uid="{00000000-0005-0000-0000-00006F050000}"/>
    <cellStyle name="_Book32_Prognose eksponering  2 3" xfId="41462" xr:uid="{00000000-0005-0000-0000-000070050000}"/>
    <cellStyle name="_Book32_Prognose eksponering  3" xfId="41463" xr:uid="{00000000-0005-0000-0000-000071050000}"/>
    <cellStyle name="_Book32_Prognose eksponering  3 2" xfId="41464" xr:uid="{00000000-0005-0000-0000-000072050000}"/>
    <cellStyle name="_Book32_Prognose eksponering  4" xfId="41465" xr:uid="{00000000-0005-0000-0000-000073050000}"/>
    <cellStyle name="_Book32_Resultat" xfId="37027" xr:uid="{00000000-0005-0000-0000-000074050000}"/>
    <cellStyle name="_Book32_Results &amp; key fig." xfId="41466" xr:uid="{00000000-0005-0000-0000-000075050000}"/>
    <cellStyle name="_Book32_Vedlegg" xfId="41467" xr:uid="{00000000-0005-0000-0000-000076050000}"/>
    <cellStyle name="_Book32_Vedlegg 2" xfId="41468" xr:uid="{00000000-0005-0000-0000-000077050000}"/>
    <cellStyle name="_Book32_Vedlegg 2 2" xfId="41469" xr:uid="{00000000-0005-0000-0000-000078050000}"/>
    <cellStyle name="_Book32_Vedlegg 2 2 2" xfId="41470" xr:uid="{00000000-0005-0000-0000-000079050000}"/>
    <cellStyle name="_Book32_Vedlegg 2 3" xfId="41471" xr:uid="{00000000-0005-0000-0000-00007A050000}"/>
    <cellStyle name="_Book32_Vedlegg 3" xfId="41472" xr:uid="{00000000-0005-0000-0000-00007B050000}"/>
    <cellStyle name="_Book32_Vedlegg 3 2" xfId="41473" xr:uid="{00000000-0005-0000-0000-00007C050000}"/>
    <cellStyle name="_Book32_Vedlegg 4" xfId="41474" xr:uid="{00000000-0005-0000-0000-00007D050000}"/>
    <cellStyle name="_Budsj adm.resultat jan-10 sum" xfId="12176" xr:uid="{00000000-0005-0000-0000-00007E050000}"/>
    <cellStyle name="_Budsj adm.resultat jan-10 sum 10" xfId="41475" xr:uid="{00000000-0005-0000-0000-00007F050000}"/>
    <cellStyle name="_Budsj adm.resultat jan-10 sum 11" xfId="41476" xr:uid="{00000000-0005-0000-0000-000080050000}"/>
    <cellStyle name="_Budsj adm.resultat jan-10 sum 2" xfId="12177" xr:uid="{00000000-0005-0000-0000-000081050000}"/>
    <cellStyle name="_Budsj adm.resultat jan-10 sum 2 2" xfId="41477" xr:uid="{00000000-0005-0000-0000-000082050000}"/>
    <cellStyle name="_Budsj adm.resultat jan-10 sum 2 2 2" xfId="41478" xr:uid="{00000000-0005-0000-0000-000083050000}"/>
    <cellStyle name="_Budsj adm.resultat jan-10 sum 2 3" xfId="41479" xr:uid="{00000000-0005-0000-0000-000084050000}"/>
    <cellStyle name="_Budsj adm.resultat jan-10 sum 3" xfId="41480" xr:uid="{00000000-0005-0000-0000-000085050000}"/>
    <cellStyle name="_Budsj adm.resultat jan-10 sum 3 2" xfId="41481" xr:uid="{00000000-0005-0000-0000-000086050000}"/>
    <cellStyle name="_Budsj adm.resultat jan-10 sum 3 2 2" xfId="41482" xr:uid="{00000000-0005-0000-0000-000087050000}"/>
    <cellStyle name="_Budsj adm.resultat jan-10 sum 3 3" xfId="41483" xr:uid="{00000000-0005-0000-0000-000088050000}"/>
    <cellStyle name="_Budsj adm.resultat jan-10 sum 3 3 2" xfId="41484" xr:uid="{00000000-0005-0000-0000-000089050000}"/>
    <cellStyle name="_Budsj adm.resultat jan-10 sum 3 3 3" xfId="41485" xr:uid="{00000000-0005-0000-0000-00008A050000}"/>
    <cellStyle name="_Budsj adm.resultat jan-10 sum 3 3 4" xfId="41486" xr:uid="{00000000-0005-0000-0000-00008B050000}"/>
    <cellStyle name="_Budsj adm.resultat jan-10 sum 4" xfId="41487" xr:uid="{00000000-0005-0000-0000-00008C050000}"/>
    <cellStyle name="_Budsj adm.resultat jan-10 sum 4 2" xfId="41488" xr:uid="{00000000-0005-0000-0000-00008D050000}"/>
    <cellStyle name="_Budsj adm.resultat jan-10 sum 5" xfId="41489" xr:uid="{00000000-0005-0000-0000-00008E050000}"/>
    <cellStyle name="_Budsj adm.resultat jan-10 sum 5 2" xfId="41490" xr:uid="{00000000-0005-0000-0000-00008F050000}"/>
    <cellStyle name="_Budsj adm.resultat jan-10 sum 6" xfId="41491" xr:uid="{00000000-0005-0000-0000-000090050000}"/>
    <cellStyle name="_Budsj adm.resultat jan-10 sum 7" xfId="41492" xr:uid="{00000000-0005-0000-0000-000091050000}"/>
    <cellStyle name="_Budsj adm.resultat jan-10 sum 8" xfId="41493" xr:uid="{00000000-0005-0000-0000-000092050000}"/>
    <cellStyle name="_Budsj adm.resultat jan-10 sum 9" xfId="41494" xr:uid="{00000000-0005-0000-0000-000093050000}"/>
    <cellStyle name="_Budsj jan-10 BM" xfId="12178" xr:uid="{00000000-0005-0000-0000-000094050000}"/>
    <cellStyle name="_Budsj jan-10 BM 10" xfId="41495" xr:uid="{00000000-0005-0000-0000-000095050000}"/>
    <cellStyle name="_Budsj jan-10 BM 11" xfId="41496" xr:uid="{00000000-0005-0000-0000-000096050000}"/>
    <cellStyle name="_Budsj jan-10 BM 2" xfId="12179" xr:uid="{00000000-0005-0000-0000-000097050000}"/>
    <cellStyle name="_Budsj jan-10 BM 2 2" xfId="41497" xr:uid="{00000000-0005-0000-0000-000098050000}"/>
    <cellStyle name="_Budsj jan-10 BM 2 2 2" xfId="41498" xr:uid="{00000000-0005-0000-0000-000099050000}"/>
    <cellStyle name="_Budsj jan-10 BM 2 3" xfId="41499" xr:uid="{00000000-0005-0000-0000-00009A050000}"/>
    <cellStyle name="_Budsj jan-10 BM 3" xfId="41500" xr:uid="{00000000-0005-0000-0000-00009B050000}"/>
    <cellStyle name="_Budsj jan-10 BM 3 2" xfId="41501" xr:uid="{00000000-0005-0000-0000-00009C050000}"/>
    <cellStyle name="_Budsj jan-10 BM 3 2 2" xfId="41502" xr:uid="{00000000-0005-0000-0000-00009D050000}"/>
    <cellStyle name="_Budsj jan-10 BM 3 3" xfId="41503" xr:uid="{00000000-0005-0000-0000-00009E050000}"/>
    <cellStyle name="_Budsj jan-10 BM 3 3 2" xfId="41504" xr:uid="{00000000-0005-0000-0000-00009F050000}"/>
    <cellStyle name="_Budsj jan-10 BM 3 3 3" xfId="41505" xr:uid="{00000000-0005-0000-0000-0000A0050000}"/>
    <cellStyle name="_Budsj jan-10 BM 3 3 4" xfId="41506" xr:uid="{00000000-0005-0000-0000-0000A1050000}"/>
    <cellStyle name="_Budsj jan-10 BM 4" xfId="41507" xr:uid="{00000000-0005-0000-0000-0000A2050000}"/>
    <cellStyle name="_Budsj jan-10 BM 4 2" xfId="41508" xr:uid="{00000000-0005-0000-0000-0000A3050000}"/>
    <cellStyle name="_Budsj jan-10 BM 5" xfId="41509" xr:uid="{00000000-0005-0000-0000-0000A4050000}"/>
    <cellStyle name="_Budsj jan-10 BM 5 2" xfId="41510" xr:uid="{00000000-0005-0000-0000-0000A5050000}"/>
    <cellStyle name="_Budsj jan-10 BM 6" xfId="41511" xr:uid="{00000000-0005-0000-0000-0000A6050000}"/>
    <cellStyle name="_Budsj jan-10 BM 7" xfId="41512" xr:uid="{00000000-0005-0000-0000-0000A7050000}"/>
    <cellStyle name="_Budsj jan-10 BM 8" xfId="41513" xr:uid="{00000000-0005-0000-0000-0000A8050000}"/>
    <cellStyle name="_Budsj jan-10 BM 9" xfId="41514" xr:uid="{00000000-0005-0000-0000-0000A9050000}"/>
    <cellStyle name="_Budsj jan-10 PM" xfId="12180" xr:uid="{00000000-0005-0000-0000-0000AA050000}"/>
    <cellStyle name="_Budsj jan-10 PM 10" xfId="41515" xr:uid="{00000000-0005-0000-0000-0000AB050000}"/>
    <cellStyle name="_Budsj jan-10 PM 11" xfId="41516" xr:uid="{00000000-0005-0000-0000-0000AC050000}"/>
    <cellStyle name="_Budsj jan-10 PM 2" xfId="12181" xr:uid="{00000000-0005-0000-0000-0000AD050000}"/>
    <cellStyle name="_Budsj jan-10 PM 2 2" xfId="41517" xr:uid="{00000000-0005-0000-0000-0000AE050000}"/>
    <cellStyle name="_Budsj jan-10 PM 2 2 2" xfId="41518" xr:uid="{00000000-0005-0000-0000-0000AF050000}"/>
    <cellStyle name="_Budsj jan-10 PM 2 3" xfId="41519" xr:uid="{00000000-0005-0000-0000-0000B0050000}"/>
    <cellStyle name="_Budsj jan-10 PM 3" xfId="41520" xr:uid="{00000000-0005-0000-0000-0000B1050000}"/>
    <cellStyle name="_Budsj jan-10 PM 3 2" xfId="41521" xr:uid="{00000000-0005-0000-0000-0000B2050000}"/>
    <cellStyle name="_Budsj jan-10 PM 3 2 2" xfId="41522" xr:uid="{00000000-0005-0000-0000-0000B3050000}"/>
    <cellStyle name="_Budsj jan-10 PM 3 3" xfId="41523" xr:uid="{00000000-0005-0000-0000-0000B4050000}"/>
    <cellStyle name="_Budsj jan-10 PM 3 3 2" xfId="41524" xr:uid="{00000000-0005-0000-0000-0000B5050000}"/>
    <cellStyle name="_Budsj jan-10 PM 3 3 3" xfId="41525" xr:uid="{00000000-0005-0000-0000-0000B6050000}"/>
    <cellStyle name="_Budsj jan-10 PM 3 3 4" xfId="41526" xr:uid="{00000000-0005-0000-0000-0000B7050000}"/>
    <cellStyle name="_Budsj jan-10 PM 4" xfId="41527" xr:uid="{00000000-0005-0000-0000-0000B8050000}"/>
    <cellStyle name="_Budsj jan-10 PM 4 2" xfId="41528" xr:uid="{00000000-0005-0000-0000-0000B9050000}"/>
    <cellStyle name="_Budsj jan-10 PM 5" xfId="41529" xr:uid="{00000000-0005-0000-0000-0000BA050000}"/>
    <cellStyle name="_Budsj jan-10 PM 5 2" xfId="41530" xr:uid="{00000000-0005-0000-0000-0000BB050000}"/>
    <cellStyle name="_Budsj jan-10 PM 6" xfId="41531" xr:uid="{00000000-0005-0000-0000-0000BC050000}"/>
    <cellStyle name="_Budsj jan-10 PM 7" xfId="41532" xr:uid="{00000000-0005-0000-0000-0000BD050000}"/>
    <cellStyle name="_Budsj jan-10 PM 8" xfId="41533" xr:uid="{00000000-0005-0000-0000-0000BE050000}"/>
    <cellStyle name="_Budsj jan-10 PM 9" xfId="41534" xr:uid="{00000000-0005-0000-0000-0000BF050000}"/>
    <cellStyle name="_Budsj jan-10 sum" xfId="12182" xr:uid="{00000000-0005-0000-0000-0000C0050000}"/>
    <cellStyle name="_Budsj jan-10 sum 10" xfId="41535" xr:uid="{00000000-0005-0000-0000-0000C1050000}"/>
    <cellStyle name="_Budsj jan-10 sum 11" xfId="41536" xr:uid="{00000000-0005-0000-0000-0000C2050000}"/>
    <cellStyle name="_Budsj jan-10 sum 2" xfId="12183" xr:uid="{00000000-0005-0000-0000-0000C3050000}"/>
    <cellStyle name="_Budsj jan-10 sum 2 2" xfId="41537" xr:uid="{00000000-0005-0000-0000-0000C4050000}"/>
    <cellStyle name="_Budsj jan-10 sum 2 2 2" xfId="41538" xr:uid="{00000000-0005-0000-0000-0000C5050000}"/>
    <cellStyle name="_Budsj jan-10 sum 2 3" xfId="41539" xr:uid="{00000000-0005-0000-0000-0000C6050000}"/>
    <cellStyle name="_Budsj jan-10 sum 3" xfId="41540" xr:uid="{00000000-0005-0000-0000-0000C7050000}"/>
    <cellStyle name="_Budsj jan-10 sum 3 2" xfId="41541" xr:uid="{00000000-0005-0000-0000-0000C8050000}"/>
    <cellStyle name="_Budsj jan-10 sum 3 2 2" xfId="41542" xr:uid="{00000000-0005-0000-0000-0000C9050000}"/>
    <cellStyle name="_Budsj jan-10 sum 3 3" xfId="41543" xr:uid="{00000000-0005-0000-0000-0000CA050000}"/>
    <cellStyle name="_Budsj jan-10 sum 3 3 2" xfId="41544" xr:uid="{00000000-0005-0000-0000-0000CB050000}"/>
    <cellStyle name="_Budsj jan-10 sum 3 3 3" xfId="41545" xr:uid="{00000000-0005-0000-0000-0000CC050000}"/>
    <cellStyle name="_Budsj jan-10 sum 3 3 4" xfId="41546" xr:uid="{00000000-0005-0000-0000-0000CD050000}"/>
    <cellStyle name="_Budsj jan-10 sum 4" xfId="41547" xr:uid="{00000000-0005-0000-0000-0000CE050000}"/>
    <cellStyle name="_Budsj jan-10 sum 4 2" xfId="41548" xr:uid="{00000000-0005-0000-0000-0000CF050000}"/>
    <cellStyle name="_Budsj jan-10 sum 5" xfId="41549" xr:uid="{00000000-0005-0000-0000-0000D0050000}"/>
    <cellStyle name="_Budsj jan-10 sum 5 2" xfId="41550" xr:uid="{00000000-0005-0000-0000-0000D1050000}"/>
    <cellStyle name="_Budsj jan-10 sum 6" xfId="41551" xr:uid="{00000000-0005-0000-0000-0000D2050000}"/>
    <cellStyle name="_Budsj jan-10 sum 7" xfId="41552" xr:uid="{00000000-0005-0000-0000-0000D3050000}"/>
    <cellStyle name="_Budsj jan-10 sum 8" xfId="41553" xr:uid="{00000000-0005-0000-0000-0000D4050000}"/>
    <cellStyle name="_Budsj jan-10 sum 9" xfId="41554"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5" xr:uid="{00000000-0005-0000-0000-00008D060000}"/>
    <cellStyle name="_Comma 10 2" xfId="41556" xr:uid="{00000000-0005-0000-0000-00008E060000}"/>
    <cellStyle name="_Comma 11" xfId="41557" xr:uid="{00000000-0005-0000-0000-00008F060000}"/>
    <cellStyle name="_Comma 12" xfId="41558" xr:uid="{00000000-0005-0000-0000-000090060000}"/>
    <cellStyle name="_Comma 13" xfId="41559" xr:uid="{00000000-0005-0000-0000-000091060000}"/>
    <cellStyle name="_Comma 14" xfId="41560" xr:uid="{00000000-0005-0000-0000-000092060000}"/>
    <cellStyle name="_Comma 2" xfId="214" xr:uid="{00000000-0005-0000-0000-000093060000}"/>
    <cellStyle name="_Comma 2 2" xfId="12184" xr:uid="{00000000-0005-0000-0000-000094060000}"/>
    <cellStyle name="_Comma 2 2 2" xfId="41561" xr:uid="{00000000-0005-0000-0000-000095060000}"/>
    <cellStyle name="_Comma 2 2 2 2" xfId="41562" xr:uid="{00000000-0005-0000-0000-000096060000}"/>
    <cellStyle name="_Comma 2 2 2 2 2" xfId="41563" xr:uid="{00000000-0005-0000-0000-000097060000}"/>
    <cellStyle name="_Comma 2 2 2 3" xfId="41564" xr:uid="{00000000-0005-0000-0000-000098060000}"/>
    <cellStyle name="_Comma 2 2 3" xfId="41565" xr:uid="{00000000-0005-0000-0000-000099060000}"/>
    <cellStyle name="_Comma 2 2 3 2" xfId="41566" xr:uid="{00000000-0005-0000-0000-00009A060000}"/>
    <cellStyle name="_Comma 2 2 4" xfId="41567" xr:uid="{00000000-0005-0000-0000-00009B060000}"/>
    <cellStyle name="_Comma 2 3" xfId="37028" xr:uid="{00000000-0005-0000-0000-00009C060000}"/>
    <cellStyle name="_Comma 2 3 2" xfId="41568" xr:uid="{00000000-0005-0000-0000-00009D060000}"/>
    <cellStyle name="_Comma 2 3 2 2" xfId="41569" xr:uid="{00000000-0005-0000-0000-00009E060000}"/>
    <cellStyle name="_Comma 2 3 3" xfId="41570" xr:uid="{00000000-0005-0000-0000-00009F060000}"/>
    <cellStyle name="_Comma 2 4" xfId="41571" xr:uid="{00000000-0005-0000-0000-0000A0060000}"/>
    <cellStyle name="_Comma 2 4 2" xfId="41572" xr:uid="{00000000-0005-0000-0000-0000A1060000}"/>
    <cellStyle name="_Comma 2 4 2 2" xfId="41573" xr:uid="{00000000-0005-0000-0000-0000A2060000}"/>
    <cellStyle name="_Comma 2 4 3" xfId="41574" xr:uid="{00000000-0005-0000-0000-0000A3060000}"/>
    <cellStyle name="_Comma 2 5" xfId="41575" xr:uid="{00000000-0005-0000-0000-0000A4060000}"/>
    <cellStyle name="_Comma 2 5 2" xfId="41576" xr:uid="{00000000-0005-0000-0000-0000A5060000}"/>
    <cellStyle name="_Comma 2 6" xfId="41577"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8" xr:uid="{00000000-0005-0000-0000-0000AA060000}"/>
    <cellStyle name="_Comma 3 2 3" xfId="41579" xr:uid="{00000000-0005-0000-0000-0000AB060000}"/>
    <cellStyle name="_Comma 3 3" xfId="12188" xr:uid="{00000000-0005-0000-0000-0000AC060000}"/>
    <cellStyle name="_Comma 3 3 2" xfId="41580" xr:uid="{00000000-0005-0000-0000-0000AD060000}"/>
    <cellStyle name="_Comma 3 3 3" xfId="41581" xr:uid="{00000000-0005-0000-0000-0000AE060000}"/>
    <cellStyle name="_Comma 3 3 4" xfId="41582" xr:uid="{00000000-0005-0000-0000-0000AF060000}"/>
    <cellStyle name="_Comma 3 4" xfId="37029" xr:uid="{00000000-0005-0000-0000-0000B0060000}"/>
    <cellStyle name="_Comma 4" xfId="12189" xr:uid="{00000000-0005-0000-0000-0000B1060000}"/>
    <cellStyle name="_Comma 4 2" xfId="12190" xr:uid="{00000000-0005-0000-0000-0000B2060000}"/>
    <cellStyle name="_Comma 4 2 2" xfId="41583" xr:uid="{00000000-0005-0000-0000-0000B3060000}"/>
    <cellStyle name="_Comma 4 2 2 2" xfId="41584" xr:uid="{00000000-0005-0000-0000-0000B4060000}"/>
    <cellStyle name="_Comma 4 2 2 2 2" xfId="41585" xr:uid="{00000000-0005-0000-0000-0000B5060000}"/>
    <cellStyle name="_Comma 4 2 2 3" xfId="41586" xr:uid="{00000000-0005-0000-0000-0000B6060000}"/>
    <cellStyle name="_Comma 4 2 3" xfId="41587" xr:uid="{00000000-0005-0000-0000-0000B7060000}"/>
    <cellStyle name="_Comma 4 2 3 2" xfId="41588" xr:uid="{00000000-0005-0000-0000-0000B8060000}"/>
    <cellStyle name="_Comma 4 2 4" xfId="41589" xr:uid="{00000000-0005-0000-0000-0000B9060000}"/>
    <cellStyle name="_Comma 4 3" xfId="37030" xr:uid="{00000000-0005-0000-0000-0000BA060000}"/>
    <cellStyle name="_Comma 4 3 2" xfId="41590" xr:uid="{00000000-0005-0000-0000-0000BB060000}"/>
    <cellStyle name="_Comma 4 3 2 2" xfId="41591" xr:uid="{00000000-0005-0000-0000-0000BC060000}"/>
    <cellStyle name="_Comma 4 3 3" xfId="41592" xr:uid="{00000000-0005-0000-0000-0000BD060000}"/>
    <cellStyle name="_Comma 4 4" xfId="41593" xr:uid="{00000000-0005-0000-0000-0000BE060000}"/>
    <cellStyle name="_Comma 4 4 2" xfId="41594" xr:uid="{00000000-0005-0000-0000-0000BF060000}"/>
    <cellStyle name="_Comma 4 5" xfId="41595" xr:uid="{00000000-0005-0000-0000-0000C0060000}"/>
    <cellStyle name="_Comma 5" xfId="37031" xr:uid="{00000000-0005-0000-0000-0000C1060000}"/>
    <cellStyle name="_Comma 5 2" xfId="41596" xr:uid="{00000000-0005-0000-0000-0000C2060000}"/>
    <cellStyle name="_Comma 5 2 2" xfId="41597" xr:uid="{00000000-0005-0000-0000-0000C3060000}"/>
    <cellStyle name="_Comma 5 2 2 2" xfId="41598" xr:uid="{00000000-0005-0000-0000-0000C4060000}"/>
    <cellStyle name="_Comma 5 2 2 2 2" xfId="41599" xr:uid="{00000000-0005-0000-0000-0000C5060000}"/>
    <cellStyle name="_Comma 5 2 2 3" xfId="41600" xr:uid="{00000000-0005-0000-0000-0000C6060000}"/>
    <cellStyle name="_Comma 5 2 3" xfId="41601" xr:uid="{00000000-0005-0000-0000-0000C7060000}"/>
    <cellStyle name="_Comma 5 2 3 2" xfId="41602" xr:uid="{00000000-0005-0000-0000-0000C8060000}"/>
    <cellStyle name="_Comma 5 2 4" xfId="41603" xr:uid="{00000000-0005-0000-0000-0000C9060000}"/>
    <cellStyle name="_Comma 5 3" xfId="41604" xr:uid="{00000000-0005-0000-0000-0000CA060000}"/>
    <cellStyle name="_Comma 5 3 2" xfId="41605" xr:uid="{00000000-0005-0000-0000-0000CB060000}"/>
    <cellStyle name="_Comma 5 3 2 2" xfId="41606" xr:uid="{00000000-0005-0000-0000-0000CC060000}"/>
    <cellStyle name="_Comma 5 3 3" xfId="41607" xr:uid="{00000000-0005-0000-0000-0000CD060000}"/>
    <cellStyle name="_Comma 5 4" xfId="41608" xr:uid="{00000000-0005-0000-0000-0000CE060000}"/>
    <cellStyle name="_Comma 5 4 2" xfId="41609" xr:uid="{00000000-0005-0000-0000-0000CF060000}"/>
    <cellStyle name="_Comma 5 5" xfId="41610" xr:uid="{00000000-0005-0000-0000-0000D0060000}"/>
    <cellStyle name="_Comma 6" xfId="41611" xr:uid="{00000000-0005-0000-0000-0000D1060000}"/>
    <cellStyle name="_Comma 6 2" xfId="41612" xr:uid="{00000000-0005-0000-0000-0000D2060000}"/>
    <cellStyle name="_Comma 6 2 2" xfId="41613" xr:uid="{00000000-0005-0000-0000-0000D3060000}"/>
    <cellStyle name="_Comma 6 2 2 2" xfId="41614" xr:uid="{00000000-0005-0000-0000-0000D4060000}"/>
    <cellStyle name="_Comma 6 2 2 2 2" xfId="41615" xr:uid="{00000000-0005-0000-0000-0000D5060000}"/>
    <cellStyle name="_Comma 6 2 2 3" xfId="41616" xr:uid="{00000000-0005-0000-0000-0000D6060000}"/>
    <cellStyle name="_Comma 6 2 3" xfId="41617" xr:uid="{00000000-0005-0000-0000-0000D7060000}"/>
    <cellStyle name="_Comma 6 2 3 2" xfId="41618" xr:uid="{00000000-0005-0000-0000-0000D8060000}"/>
    <cellStyle name="_Comma 6 2 4" xfId="41619" xr:uid="{00000000-0005-0000-0000-0000D9060000}"/>
    <cellStyle name="_Comma 6 3" xfId="41620" xr:uid="{00000000-0005-0000-0000-0000DA060000}"/>
    <cellStyle name="_Comma 6 3 2" xfId="41621" xr:uid="{00000000-0005-0000-0000-0000DB060000}"/>
    <cellStyle name="_Comma 6 3 2 2" xfId="41622" xr:uid="{00000000-0005-0000-0000-0000DC060000}"/>
    <cellStyle name="_Comma 6 3 3" xfId="41623" xr:uid="{00000000-0005-0000-0000-0000DD060000}"/>
    <cellStyle name="_Comma 6 4" xfId="41624" xr:uid="{00000000-0005-0000-0000-0000DE060000}"/>
    <cellStyle name="_Comma 6 4 2" xfId="41625" xr:uid="{00000000-0005-0000-0000-0000DF060000}"/>
    <cellStyle name="_Comma 6 5" xfId="41626" xr:uid="{00000000-0005-0000-0000-0000E0060000}"/>
    <cellStyle name="_Comma 7" xfId="41627" xr:uid="{00000000-0005-0000-0000-0000E1060000}"/>
    <cellStyle name="_Comma 7 2" xfId="41628" xr:uid="{00000000-0005-0000-0000-0000E2060000}"/>
    <cellStyle name="_Comma 7 2 2" xfId="41629" xr:uid="{00000000-0005-0000-0000-0000E3060000}"/>
    <cellStyle name="_Comma 7 2 2 2" xfId="41630" xr:uid="{00000000-0005-0000-0000-0000E4060000}"/>
    <cellStyle name="_Comma 7 2 3" xfId="41631" xr:uid="{00000000-0005-0000-0000-0000E5060000}"/>
    <cellStyle name="_Comma 7 3" xfId="41632" xr:uid="{00000000-0005-0000-0000-0000E6060000}"/>
    <cellStyle name="_Comma 7 3 2" xfId="41633" xr:uid="{00000000-0005-0000-0000-0000E7060000}"/>
    <cellStyle name="_Comma 7 3 2 2" xfId="41634" xr:uid="{00000000-0005-0000-0000-0000E8060000}"/>
    <cellStyle name="_Comma 7 3 3" xfId="41635" xr:uid="{00000000-0005-0000-0000-0000E9060000}"/>
    <cellStyle name="_Comma 7 4" xfId="41636" xr:uid="{00000000-0005-0000-0000-0000EA060000}"/>
    <cellStyle name="_Comma 7 4 2" xfId="41637" xr:uid="{00000000-0005-0000-0000-0000EB060000}"/>
    <cellStyle name="_Comma 7 5" xfId="41638" xr:uid="{00000000-0005-0000-0000-0000EC060000}"/>
    <cellStyle name="_Comma 8" xfId="41639" xr:uid="{00000000-0005-0000-0000-0000ED060000}"/>
    <cellStyle name="_Comma 8 2" xfId="41640" xr:uid="{00000000-0005-0000-0000-0000EE060000}"/>
    <cellStyle name="_Comma 8 2 2" xfId="41641" xr:uid="{00000000-0005-0000-0000-0000EF060000}"/>
    <cellStyle name="_Comma 8 3" xfId="41642" xr:uid="{00000000-0005-0000-0000-0000F0060000}"/>
    <cellStyle name="_Comma 9" xfId="41643" xr:uid="{00000000-0005-0000-0000-0000F1060000}"/>
    <cellStyle name="_Comma 9 2" xfId="41644" xr:uid="{00000000-0005-0000-0000-0000F2060000}"/>
    <cellStyle name="_Comma 9 2 2" xfId="41645" xr:uid="{00000000-0005-0000-0000-0000F3060000}"/>
    <cellStyle name="_Comma 9 3" xfId="41646" xr:uid="{00000000-0005-0000-0000-0000F4060000}"/>
    <cellStyle name="_Comma_03-Egne aksjer 1002" xfId="12191" xr:uid="{00000000-0005-0000-0000-0000F5060000}"/>
    <cellStyle name="_Comma_03-Egne aksjer 1002 2" xfId="37032" xr:uid="{00000000-0005-0000-0000-0000F6060000}"/>
    <cellStyle name="_Comma_03-Egne aksjer 1003" xfId="12192" xr:uid="{00000000-0005-0000-0000-0000F7060000}"/>
    <cellStyle name="_Comma_03-Egne aksjer 1003 2" xfId="37033" xr:uid="{00000000-0005-0000-0000-0000F8060000}"/>
    <cellStyle name="_Comma_06-Tilknytta 0909" xfId="12193" xr:uid="{00000000-0005-0000-0000-0000F9060000}"/>
    <cellStyle name="_Comma_Adj_Operating_expenses" xfId="41647" xr:uid="{00000000-0005-0000-0000-0000FA060000}"/>
    <cellStyle name="_Comma_Adj_Spec_capital_require" xfId="12194" xr:uid="{00000000-0005-0000-0000-0000FB060000}"/>
    <cellStyle name="_Comma_Ark1" xfId="37034" xr:uid="{00000000-0005-0000-0000-0000FC060000}"/>
    <cellStyle name="_Comma_AVA DVA EL" xfId="41648" xr:uid="{00000000-0005-0000-0000-0000FD060000}"/>
    <cellStyle name="_Comma_EK 0912" xfId="12195" xr:uid="{00000000-0005-0000-0000-0000FE060000}"/>
    <cellStyle name="_Comma_EK oppstilling 1Q09" xfId="41649" xr:uid="{00000000-0005-0000-0000-0000FF060000}"/>
    <cellStyle name="_Comma_Expenses (1)" xfId="41650" xr:uid="{00000000-0005-0000-0000-000000070000}"/>
    <cellStyle name="_Comma_Group_DnB_NORD_B2008-11_to_DnB_NOR061107" xfId="12196" xr:uid="{00000000-0005-0000-0000-000001070000}"/>
    <cellStyle name="_Comma_IFRS MORBANK" xfId="37035" xr:uid="{00000000-0005-0000-0000-000002070000}"/>
    <cellStyle name="_Comma_Income statement ASA" xfId="37036" xr:uid="{00000000-0005-0000-0000-000003070000}"/>
    <cellStyle name="_Comma_Income statement Group" xfId="37037" xr:uid="{00000000-0005-0000-0000-000004070000}"/>
    <cellStyle name="_Comma_Kontantstrømanalyse 3Q09-konsernet" xfId="12197" xr:uid="{00000000-0005-0000-0000-000005070000}"/>
    <cellStyle name="_Comma_Kontantstrømanalyse 3Q09-konsernet 2" xfId="37038" xr:uid="{00000000-0005-0000-0000-000006070000}"/>
    <cellStyle name="_Comma_Kontantstrømanalyse 4Q09-konsernet" xfId="12198" xr:uid="{00000000-0005-0000-0000-000007070000}"/>
    <cellStyle name="_Comma_Kontantstrømanalyse 4Q09-konsernet 2" xfId="37039" xr:uid="{00000000-0005-0000-0000-000008070000}"/>
    <cellStyle name="_Comma_Note utlån" xfId="37040" xr:uid="{00000000-0005-0000-0000-000009070000}"/>
    <cellStyle name="_Comma_Other MTM adjustments" xfId="41651"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1" xr:uid="{00000000-0005-0000-0000-00000E070000}"/>
    <cellStyle name="_Control2_Nøkkeltall" xfId="37042" xr:uid="{00000000-0005-0000-0000-00000F070000}"/>
    <cellStyle name="_Control2_Q Sum_Res N" xfId="37043" xr:uid="{00000000-0005-0000-0000-000010070000}"/>
    <cellStyle name="_Control2_Resultat" xfId="37044" xr:uid="{00000000-0005-0000-0000-000011070000}"/>
    <cellStyle name="_Currency" xfId="216" xr:uid="{00000000-0005-0000-0000-000012070000}"/>
    <cellStyle name="_Currency 10" xfId="41652" xr:uid="{00000000-0005-0000-0000-000013070000}"/>
    <cellStyle name="_Currency 10 2" xfId="41653" xr:uid="{00000000-0005-0000-0000-000014070000}"/>
    <cellStyle name="_Currency 11" xfId="41654" xr:uid="{00000000-0005-0000-0000-000015070000}"/>
    <cellStyle name="_Currency 12" xfId="41655" xr:uid="{00000000-0005-0000-0000-000016070000}"/>
    <cellStyle name="_Currency 13" xfId="41656" xr:uid="{00000000-0005-0000-0000-000017070000}"/>
    <cellStyle name="_Currency 14" xfId="41657" xr:uid="{00000000-0005-0000-0000-000018070000}"/>
    <cellStyle name="_Currency 2" xfId="217" xr:uid="{00000000-0005-0000-0000-000019070000}"/>
    <cellStyle name="_Currency 2 2" xfId="12201" xr:uid="{00000000-0005-0000-0000-00001A070000}"/>
    <cellStyle name="_Currency 2 2 2" xfId="41658" xr:uid="{00000000-0005-0000-0000-00001B070000}"/>
    <cellStyle name="_Currency 2 2 2 2" xfId="41659" xr:uid="{00000000-0005-0000-0000-00001C070000}"/>
    <cellStyle name="_Currency 2 2 2 2 2" xfId="41660" xr:uid="{00000000-0005-0000-0000-00001D070000}"/>
    <cellStyle name="_Currency 2 2 2 3" xfId="41661" xr:uid="{00000000-0005-0000-0000-00001E070000}"/>
    <cellStyle name="_Currency 2 2 3" xfId="41662" xr:uid="{00000000-0005-0000-0000-00001F070000}"/>
    <cellStyle name="_Currency 2 2 3 2" xfId="41663" xr:uid="{00000000-0005-0000-0000-000020070000}"/>
    <cellStyle name="_Currency 2 2 4" xfId="41664" xr:uid="{00000000-0005-0000-0000-000021070000}"/>
    <cellStyle name="_Currency 2 3" xfId="37045" xr:uid="{00000000-0005-0000-0000-000022070000}"/>
    <cellStyle name="_Currency 2 3 2" xfId="41665" xr:uid="{00000000-0005-0000-0000-000023070000}"/>
    <cellStyle name="_Currency 2 3 2 2" xfId="41666" xr:uid="{00000000-0005-0000-0000-000024070000}"/>
    <cellStyle name="_Currency 2 3 3" xfId="41667" xr:uid="{00000000-0005-0000-0000-000025070000}"/>
    <cellStyle name="_Currency 2 4" xfId="41668" xr:uid="{00000000-0005-0000-0000-000026070000}"/>
    <cellStyle name="_Currency 2 4 2" xfId="41669" xr:uid="{00000000-0005-0000-0000-000027070000}"/>
    <cellStyle name="_Currency 2 4 2 2" xfId="41670" xr:uid="{00000000-0005-0000-0000-000028070000}"/>
    <cellStyle name="_Currency 2 4 3" xfId="41671" xr:uid="{00000000-0005-0000-0000-000029070000}"/>
    <cellStyle name="_Currency 2 5" xfId="41672" xr:uid="{00000000-0005-0000-0000-00002A070000}"/>
    <cellStyle name="_Currency 2 5 2" xfId="41673" xr:uid="{00000000-0005-0000-0000-00002B070000}"/>
    <cellStyle name="_Currency 2 6" xfId="41674"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5" xr:uid="{00000000-0005-0000-0000-000030070000}"/>
    <cellStyle name="_Currency 3 2 3" xfId="41676" xr:uid="{00000000-0005-0000-0000-000031070000}"/>
    <cellStyle name="_Currency 3 3" xfId="12205" xr:uid="{00000000-0005-0000-0000-000032070000}"/>
    <cellStyle name="_Currency 3 3 2" xfId="41677" xr:uid="{00000000-0005-0000-0000-000033070000}"/>
    <cellStyle name="_Currency 3 3 3" xfId="41678" xr:uid="{00000000-0005-0000-0000-000034070000}"/>
    <cellStyle name="_Currency 3 3 4" xfId="41679" xr:uid="{00000000-0005-0000-0000-000035070000}"/>
    <cellStyle name="_Currency 3 4" xfId="37046" xr:uid="{00000000-0005-0000-0000-000036070000}"/>
    <cellStyle name="_Currency 4" xfId="12206" xr:uid="{00000000-0005-0000-0000-000037070000}"/>
    <cellStyle name="_Currency 4 2" xfId="12207" xr:uid="{00000000-0005-0000-0000-000038070000}"/>
    <cellStyle name="_Currency 4 2 2" xfId="41680" xr:uid="{00000000-0005-0000-0000-000039070000}"/>
    <cellStyle name="_Currency 4 2 2 2" xfId="41681" xr:uid="{00000000-0005-0000-0000-00003A070000}"/>
    <cellStyle name="_Currency 4 2 2 2 2" xfId="41682" xr:uid="{00000000-0005-0000-0000-00003B070000}"/>
    <cellStyle name="_Currency 4 2 2 3" xfId="41683" xr:uid="{00000000-0005-0000-0000-00003C070000}"/>
    <cellStyle name="_Currency 4 2 3" xfId="41684" xr:uid="{00000000-0005-0000-0000-00003D070000}"/>
    <cellStyle name="_Currency 4 2 3 2" xfId="41685" xr:uid="{00000000-0005-0000-0000-00003E070000}"/>
    <cellStyle name="_Currency 4 2 4" xfId="41686" xr:uid="{00000000-0005-0000-0000-00003F070000}"/>
    <cellStyle name="_Currency 4 3" xfId="37047" xr:uid="{00000000-0005-0000-0000-000040070000}"/>
    <cellStyle name="_Currency 4 3 2" xfId="41687" xr:uid="{00000000-0005-0000-0000-000041070000}"/>
    <cellStyle name="_Currency 4 3 2 2" xfId="41688" xr:uid="{00000000-0005-0000-0000-000042070000}"/>
    <cellStyle name="_Currency 4 3 3" xfId="41689" xr:uid="{00000000-0005-0000-0000-000043070000}"/>
    <cellStyle name="_Currency 4 4" xfId="41690" xr:uid="{00000000-0005-0000-0000-000044070000}"/>
    <cellStyle name="_Currency 4 4 2" xfId="41691" xr:uid="{00000000-0005-0000-0000-000045070000}"/>
    <cellStyle name="_Currency 4 5" xfId="41692" xr:uid="{00000000-0005-0000-0000-000046070000}"/>
    <cellStyle name="_Currency 5" xfId="37048" xr:uid="{00000000-0005-0000-0000-000047070000}"/>
    <cellStyle name="_Currency 5 2" xfId="41693" xr:uid="{00000000-0005-0000-0000-000048070000}"/>
    <cellStyle name="_Currency 5 2 2" xfId="41694" xr:uid="{00000000-0005-0000-0000-000049070000}"/>
    <cellStyle name="_Currency 5 2 2 2" xfId="41695" xr:uid="{00000000-0005-0000-0000-00004A070000}"/>
    <cellStyle name="_Currency 5 2 2 2 2" xfId="41696" xr:uid="{00000000-0005-0000-0000-00004B070000}"/>
    <cellStyle name="_Currency 5 2 2 3" xfId="41697" xr:uid="{00000000-0005-0000-0000-00004C070000}"/>
    <cellStyle name="_Currency 5 2 3" xfId="41698" xr:uid="{00000000-0005-0000-0000-00004D070000}"/>
    <cellStyle name="_Currency 5 2 3 2" xfId="41699" xr:uid="{00000000-0005-0000-0000-00004E070000}"/>
    <cellStyle name="_Currency 5 2 4" xfId="41700" xr:uid="{00000000-0005-0000-0000-00004F070000}"/>
    <cellStyle name="_Currency 5 3" xfId="41701" xr:uid="{00000000-0005-0000-0000-000050070000}"/>
    <cellStyle name="_Currency 5 3 2" xfId="41702" xr:uid="{00000000-0005-0000-0000-000051070000}"/>
    <cellStyle name="_Currency 5 3 2 2" xfId="41703" xr:uid="{00000000-0005-0000-0000-000052070000}"/>
    <cellStyle name="_Currency 5 3 3" xfId="41704" xr:uid="{00000000-0005-0000-0000-000053070000}"/>
    <cellStyle name="_Currency 5 4" xfId="41705" xr:uid="{00000000-0005-0000-0000-000054070000}"/>
    <cellStyle name="_Currency 5 4 2" xfId="41706" xr:uid="{00000000-0005-0000-0000-000055070000}"/>
    <cellStyle name="_Currency 5 5" xfId="41707" xr:uid="{00000000-0005-0000-0000-000056070000}"/>
    <cellStyle name="_Currency 6" xfId="41708" xr:uid="{00000000-0005-0000-0000-000057070000}"/>
    <cellStyle name="_Currency 6 2" xfId="41709" xr:uid="{00000000-0005-0000-0000-000058070000}"/>
    <cellStyle name="_Currency 6 2 2" xfId="41710" xr:uid="{00000000-0005-0000-0000-000059070000}"/>
    <cellStyle name="_Currency 6 2 2 2" xfId="41711" xr:uid="{00000000-0005-0000-0000-00005A070000}"/>
    <cellStyle name="_Currency 6 2 2 2 2" xfId="41712" xr:uid="{00000000-0005-0000-0000-00005B070000}"/>
    <cellStyle name="_Currency 6 2 2 3" xfId="41713" xr:uid="{00000000-0005-0000-0000-00005C070000}"/>
    <cellStyle name="_Currency 6 2 3" xfId="41714" xr:uid="{00000000-0005-0000-0000-00005D070000}"/>
    <cellStyle name="_Currency 6 2 3 2" xfId="41715" xr:uid="{00000000-0005-0000-0000-00005E070000}"/>
    <cellStyle name="_Currency 6 2 4" xfId="41716" xr:uid="{00000000-0005-0000-0000-00005F070000}"/>
    <cellStyle name="_Currency 6 3" xfId="41717" xr:uid="{00000000-0005-0000-0000-000060070000}"/>
    <cellStyle name="_Currency 6 3 2" xfId="41718" xr:uid="{00000000-0005-0000-0000-000061070000}"/>
    <cellStyle name="_Currency 6 3 2 2" xfId="41719" xr:uid="{00000000-0005-0000-0000-000062070000}"/>
    <cellStyle name="_Currency 6 3 3" xfId="41720" xr:uid="{00000000-0005-0000-0000-000063070000}"/>
    <cellStyle name="_Currency 6 4" xfId="41721" xr:uid="{00000000-0005-0000-0000-000064070000}"/>
    <cellStyle name="_Currency 6 4 2" xfId="41722" xr:uid="{00000000-0005-0000-0000-000065070000}"/>
    <cellStyle name="_Currency 6 5" xfId="41723" xr:uid="{00000000-0005-0000-0000-000066070000}"/>
    <cellStyle name="_Currency 7" xfId="41724" xr:uid="{00000000-0005-0000-0000-000067070000}"/>
    <cellStyle name="_Currency 7 2" xfId="41725" xr:uid="{00000000-0005-0000-0000-000068070000}"/>
    <cellStyle name="_Currency 7 2 2" xfId="41726" xr:uid="{00000000-0005-0000-0000-000069070000}"/>
    <cellStyle name="_Currency 7 2 2 2" xfId="41727" xr:uid="{00000000-0005-0000-0000-00006A070000}"/>
    <cellStyle name="_Currency 7 2 3" xfId="41728" xr:uid="{00000000-0005-0000-0000-00006B070000}"/>
    <cellStyle name="_Currency 7 3" xfId="41729" xr:uid="{00000000-0005-0000-0000-00006C070000}"/>
    <cellStyle name="_Currency 7 3 2" xfId="41730" xr:uid="{00000000-0005-0000-0000-00006D070000}"/>
    <cellStyle name="_Currency 7 3 2 2" xfId="41731" xr:uid="{00000000-0005-0000-0000-00006E070000}"/>
    <cellStyle name="_Currency 7 3 3" xfId="41732" xr:uid="{00000000-0005-0000-0000-00006F070000}"/>
    <cellStyle name="_Currency 7 4" xfId="41733" xr:uid="{00000000-0005-0000-0000-000070070000}"/>
    <cellStyle name="_Currency 7 4 2" xfId="41734" xr:uid="{00000000-0005-0000-0000-000071070000}"/>
    <cellStyle name="_Currency 7 5" xfId="41735" xr:uid="{00000000-0005-0000-0000-000072070000}"/>
    <cellStyle name="_Currency 8" xfId="41736" xr:uid="{00000000-0005-0000-0000-000073070000}"/>
    <cellStyle name="_Currency 8 2" xfId="41737" xr:uid="{00000000-0005-0000-0000-000074070000}"/>
    <cellStyle name="_Currency 8 2 2" xfId="41738" xr:uid="{00000000-0005-0000-0000-000075070000}"/>
    <cellStyle name="_Currency 8 3" xfId="41739" xr:uid="{00000000-0005-0000-0000-000076070000}"/>
    <cellStyle name="_Currency 9" xfId="41740" xr:uid="{00000000-0005-0000-0000-000077070000}"/>
    <cellStyle name="_Currency 9 2" xfId="41741" xr:uid="{00000000-0005-0000-0000-000078070000}"/>
    <cellStyle name="_Currency 9 2 2" xfId="41742" xr:uid="{00000000-0005-0000-0000-000079070000}"/>
    <cellStyle name="_Currency 9 3" xfId="41743" xr:uid="{00000000-0005-0000-0000-00007A070000}"/>
    <cellStyle name="_Currency_03-Egne aksjer 1002" xfId="12208" xr:uid="{00000000-0005-0000-0000-00007B070000}"/>
    <cellStyle name="_Currency_03-Egne aksjer 1002 2" xfId="37049" xr:uid="{00000000-0005-0000-0000-00007C070000}"/>
    <cellStyle name="_Currency_03-Egne aksjer 1003" xfId="12209" xr:uid="{00000000-0005-0000-0000-00007D070000}"/>
    <cellStyle name="_Currency_03-Egne aksjer 1003 2" xfId="37050" xr:uid="{00000000-0005-0000-0000-00007E070000}"/>
    <cellStyle name="_Currency_06-Tilknytta 0909" xfId="12210" xr:uid="{00000000-0005-0000-0000-00007F070000}"/>
    <cellStyle name="_Currency_Adj_Operating_expenses" xfId="41744" xr:uid="{00000000-0005-0000-0000-000080070000}"/>
    <cellStyle name="_Currency_Adj_Spec_capital_require" xfId="12211" xr:uid="{00000000-0005-0000-0000-000081070000}"/>
    <cellStyle name="_Currency_Ark1" xfId="37051" xr:uid="{00000000-0005-0000-0000-000082070000}"/>
    <cellStyle name="_Currency_AVA DVA EL" xfId="41745" xr:uid="{00000000-0005-0000-0000-000083070000}"/>
    <cellStyle name="_Currency_EK 0912" xfId="12212" xr:uid="{00000000-0005-0000-0000-000084070000}"/>
    <cellStyle name="_Currency_EK oppstilling 1Q09" xfId="41746" xr:uid="{00000000-0005-0000-0000-000085070000}"/>
    <cellStyle name="_Currency_Expenses (1)" xfId="41747" xr:uid="{00000000-0005-0000-0000-000086070000}"/>
    <cellStyle name="_Currency_Group_DnB_NORD_B2008-11_to_DnB_NOR061107" xfId="12213" xr:uid="{00000000-0005-0000-0000-000087070000}"/>
    <cellStyle name="_Currency_IFRS MORBANK" xfId="37052" xr:uid="{00000000-0005-0000-0000-000088070000}"/>
    <cellStyle name="_Currency_Income statement ASA" xfId="37053" xr:uid="{00000000-0005-0000-0000-000089070000}"/>
    <cellStyle name="_Currency_Income statement Group" xfId="37054" xr:uid="{00000000-0005-0000-0000-00008A070000}"/>
    <cellStyle name="_Currency_Kontantstrømanalyse 3Q09-konsernet" xfId="12214" xr:uid="{00000000-0005-0000-0000-00008B070000}"/>
    <cellStyle name="_Currency_Kontantstrømanalyse 3Q09-konsernet 2" xfId="37055" xr:uid="{00000000-0005-0000-0000-00008C070000}"/>
    <cellStyle name="_Currency_Kontantstrømanalyse 4Q09-konsernet" xfId="12215" xr:uid="{00000000-0005-0000-0000-00008D070000}"/>
    <cellStyle name="_Currency_Kontantstrømanalyse 4Q09-konsernet 2" xfId="37056" xr:uid="{00000000-0005-0000-0000-00008E070000}"/>
    <cellStyle name="_Currency_Merger Plans2" xfId="218" xr:uid="{00000000-0005-0000-0000-00008F070000}"/>
    <cellStyle name="_Currency_Merger Plans2 10" xfId="41748" xr:uid="{00000000-0005-0000-0000-000090070000}"/>
    <cellStyle name="_Currency_Merger Plans2 10 2" xfId="41749" xr:uid="{00000000-0005-0000-0000-000091070000}"/>
    <cellStyle name="_Currency_Merger Plans2 11" xfId="41750" xr:uid="{00000000-0005-0000-0000-000092070000}"/>
    <cellStyle name="_Currency_Merger Plans2 12" xfId="41751" xr:uid="{00000000-0005-0000-0000-000093070000}"/>
    <cellStyle name="_Currency_Merger Plans2 13" xfId="41752" xr:uid="{00000000-0005-0000-0000-000094070000}"/>
    <cellStyle name="_Currency_Merger Plans2 2" xfId="219" xr:uid="{00000000-0005-0000-0000-000095070000}"/>
    <cellStyle name="_Currency_Merger Plans2 2 2" xfId="12216" xr:uid="{00000000-0005-0000-0000-000096070000}"/>
    <cellStyle name="_Currency_Merger Plans2 2 2 2" xfId="41753" xr:uid="{00000000-0005-0000-0000-000097070000}"/>
    <cellStyle name="_Currency_Merger Plans2 2 2 2 2" xfId="41754" xr:uid="{00000000-0005-0000-0000-000098070000}"/>
    <cellStyle name="_Currency_Merger Plans2 2 2 2 2 2" xfId="41755" xr:uid="{00000000-0005-0000-0000-000099070000}"/>
    <cellStyle name="_Currency_Merger Plans2 2 2 2 3" xfId="41756" xr:uid="{00000000-0005-0000-0000-00009A070000}"/>
    <cellStyle name="_Currency_Merger Plans2 2 2 3" xfId="41757" xr:uid="{00000000-0005-0000-0000-00009B070000}"/>
    <cellStyle name="_Currency_Merger Plans2 2 2 3 2" xfId="41758" xr:uid="{00000000-0005-0000-0000-00009C070000}"/>
    <cellStyle name="_Currency_Merger Plans2 2 2 4" xfId="41759" xr:uid="{00000000-0005-0000-0000-00009D070000}"/>
    <cellStyle name="_Currency_Merger Plans2 2 3" xfId="37057" xr:uid="{00000000-0005-0000-0000-00009E070000}"/>
    <cellStyle name="_Currency_Merger Plans2 2 3 2" xfId="41760" xr:uid="{00000000-0005-0000-0000-00009F070000}"/>
    <cellStyle name="_Currency_Merger Plans2 2 3 2 2" xfId="41761" xr:uid="{00000000-0005-0000-0000-0000A0070000}"/>
    <cellStyle name="_Currency_Merger Plans2 2 3 3" xfId="41762" xr:uid="{00000000-0005-0000-0000-0000A1070000}"/>
    <cellStyle name="_Currency_Merger Plans2 2 4" xfId="41763" xr:uid="{00000000-0005-0000-0000-0000A2070000}"/>
    <cellStyle name="_Currency_Merger Plans2 2 4 2" xfId="41764" xr:uid="{00000000-0005-0000-0000-0000A3070000}"/>
    <cellStyle name="_Currency_Merger Plans2 2 4 2 2" xfId="41765" xr:uid="{00000000-0005-0000-0000-0000A4070000}"/>
    <cellStyle name="_Currency_Merger Plans2 2 4 3" xfId="41766" xr:uid="{00000000-0005-0000-0000-0000A5070000}"/>
    <cellStyle name="_Currency_Merger Plans2 2 5" xfId="41767" xr:uid="{00000000-0005-0000-0000-0000A6070000}"/>
    <cellStyle name="_Currency_Merger Plans2 2 5 2" xfId="41768" xr:uid="{00000000-0005-0000-0000-0000A7070000}"/>
    <cellStyle name="_Currency_Merger Plans2 2 6" xfId="41769"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70" xr:uid="{00000000-0005-0000-0000-0000AC070000}"/>
    <cellStyle name="_Currency_Merger Plans2 3 2 3" xfId="41771" xr:uid="{00000000-0005-0000-0000-0000AD070000}"/>
    <cellStyle name="_Currency_Merger Plans2 3 3" xfId="12220" xr:uid="{00000000-0005-0000-0000-0000AE070000}"/>
    <cellStyle name="_Currency_Merger Plans2 3 3 2" xfId="41772" xr:uid="{00000000-0005-0000-0000-0000AF070000}"/>
    <cellStyle name="_Currency_Merger Plans2 3 3 3" xfId="41773" xr:uid="{00000000-0005-0000-0000-0000B0070000}"/>
    <cellStyle name="_Currency_Merger Plans2 3 3 4" xfId="41774" xr:uid="{00000000-0005-0000-0000-0000B1070000}"/>
    <cellStyle name="_Currency_Merger Plans2 3 4" xfId="37058" xr:uid="{00000000-0005-0000-0000-0000B2070000}"/>
    <cellStyle name="_Currency_Merger Plans2 4" xfId="12221" xr:uid="{00000000-0005-0000-0000-0000B3070000}"/>
    <cellStyle name="_Currency_Merger Plans2 4 2" xfId="12222" xr:uid="{00000000-0005-0000-0000-0000B4070000}"/>
    <cellStyle name="_Currency_Merger Plans2 4 2 2" xfId="41775" xr:uid="{00000000-0005-0000-0000-0000B5070000}"/>
    <cellStyle name="_Currency_Merger Plans2 4 2 2 2" xfId="41776" xr:uid="{00000000-0005-0000-0000-0000B6070000}"/>
    <cellStyle name="_Currency_Merger Plans2 4 2 2 2 2" xfId="41777" xr:uid="{00000000-0005-0000-0000-0000B7070000}"/>
    <cellStyle name="_Currency_Merger Plans2 4 2 2 3" xfId="41778" xr:uid="{00000000-0005-0000-0000-0000B8070000}"/>
    <cellStyle name="_Currency_Merger Plans2 4 2 3" xfId="41779" xr:uid="{00000000-0005-0000-0000-0000B9070000}"/>
    <cellStyle name="_Currency_Merger Plans2 4 2 3 2" xfId="41780" xr:uid="{00000000-0005-0000-0000-0000BA070000}"/>
    <cellStyle name="_Currency_Merger Plans2 4 2 4" xfId="41781" xr:uid="{00000000-0005-0000-0000-0000BB070000}"/>
    <cellStyle name="_Currency_Merger Plans2 4 3" xfId="37059" xr:uid="{00000000-0005-0000-0000-0000BC070000}"/>
    <cellStyle name="_Currency_Merger Plans2 4 3 2" xfId="41782" xr:uid="{00000000-0005-0000-0000-0000BD070000}"/>
    <cellStyle name="_Currency_Merger Plans2 4 3 2 2" xfId="41783" xr:uid="{00000000-0005-0000-0000-0000BE070000}"/>
    <cellStyle name="_Currency_Merger Plans2 4 3 3" xfId="41784" xr:uid="{00000000-0005-0000-0000-0000BF070000}"/>
    <cellStyle name="_Currency_Merger Plans2 4 4" xfId="41785" xr:uid="{00000000-0005-0000-0000-0000C0070000}"/>
    <cellStyle name="_Currency_Merger Plans2 4 4 2" xfId="41786" xr:uid="{00000000-0005-0000-0000-0000C1070000}"/>
    <cellStyle name="_Currency_Merger Plans2 4 5" xfId="41787" xr:uid="{00000000-0005-0000-0000-0000C2070000}"/>
    <cellStyle name="_Currency_Merger Plans2 5" xfId="37060" xr:uid="{00000000-0005-0000-0000-0000C3070000}"/>
    <cellStyle name="_Currency_Merger Plans2 5 2" xfId="41788" xr:uid="{00000000-0005-0000-0000-0000C4070000}"/>
    <cellStyle name="_Currency_Merger Plans2 5 2 2" xfId="41789" xr:uid="{00000000-0005-0000-0000-0000C5070000}"/>
    <cellStyle name="_Currency_Merger Plans2 5 2 2 2" xfId="41790" xr:uid="{00000000-0005-0000-0000-0000C6070000}"/>
    <cellStyle name="_Currency_Merger Plans2 5 2 2 2 2" xfId="41791" xr:uid="{00000000-0005-0000-0000-0000C7070000}"/>
    <cellStyle name="_Currency_Merger Plans2 5 2 2 3" xfId="41792" xr:uid="{00000000-0005-0000-0000-0000C8070000}"/>
    <cellStyle name="_Currency_Merger Plans2 5 2 3" xfId="41793" xr:uid="{00000000-0005-0000-0000-0000C9070000}"/>
    <cellStyle name="_Currency_Merger Plans2 5 2 3 2" xfId="41794" xr:uid="{00000000-0005-0000-0000-0000CA070000}"/>
    <cellStyle name="_Currency_Merger Plans2 5 2 4" xfId="41795" xr:uid="{00000000-0005-0000-0000-0000CB070000}"/>
    <cellStyle name="_Currency_Merger Plans2 5 3" xfId="41796" xr:uid="{00000000-0005-0000-0000-0000CC070000}"/>
    <cellStyle name="_Currency_Merger Plans2 5 3 2" xfId="41797" xr:uid="{00000000-0005-0000-0000-0000CD070000}"/>
    <cellStyle name="_Currency_Merger Plans2 5 3 2 2" xfId="41798" xr:uid="{00000000-0005-0000-0000-0000CE070000}"/>
    <cellStyle name="_Currency_Merger Plans2 5 3 3" xfId="41799" xr:uid="{00000000-0005-0000-0000-0000CF070000}"/>
    <cellStyle name="_Currency_Merger Plans2 5 4" xfId="41800" xr:uid="{00000000-0005-0000-0000-0000D0070000}"/>
    <cellStyle name="_Currency_Merger Plans2 5 4 2" xfId="41801" xr:uid="{00000000-0005-0000-0000-0000D1070000}"/>
    <cellStyle name="_Currency_Merger Plans2 5 5" xfId="41802" xr:uid="{00000000-0005-0000-0000-0000D2070000}"/>
    <cellStyle name="_Currency_Merger Plans2 6" xfId="41803" xr:uid="{00000000-0005-0000-0000-0000D3070000}"/>
    <cellStyle name="_Currency_Merger Plans2 6 2" xfId="41804" xr:uid="{00000000-0005-0000-0000-0000D4070000}"/>
    <cellStyle name="_Currency_Merger Plans2 6 2 2" xfId="41805" xr:uid="{00000000-0005-0000-0000-0000D5070000}"/>
    <cellStyle name="_Currency_Merger Plans2 6 2 2 2" xfId="41806" xr:uid="{00000000-0005-0000-0000-0000D6070000}"/>
    <cellStyle name="_Currency_Merger Plans2 6 2 2 2 2" xfId="41807" xr:uid="{00000000-0005-0000-0000-0000D7070000}"/>
    <cellStyle name="_Currency_Merger Plans2 6 2 2 3" xfId="41808" xr:uid="{00000000-0005-0000-0000-0000D8070000}"/>
    <cellStyle name="_Currency_Merger Plans2 6 2 3" xfId="41809" xr:uid="{00000000-0005-0000-0000-0000D9070000}"/>
    <cellStyle name="_Currency_Merger Plans2 6 2 3 2" xfId="41810" xr:uid="{00000000-0005-0000-0000-0000DA070000}"/>
    <cellStyle name="_Currency_Merger Plans2 6 2 4" xfId="41811" xr:uid="{00000000-0005-0000-0000-0000DB070000}"/>
    <cellStyle name="_Currency_Merger Plans2 6 3" xfId="41812" xr:uid="{00000000-0005-0000-0000-0000DC070000}"/>
    <cellStyle name="_Currency_Merger Plans2 6 3 2" xfId="41813" xr:uid="{00000000-0005-0000-0000-0000DD070000}"/>
    <cellStyle name="_Currency_Merger Plans2 6 3 2 2" xfId="41814" xr:uid="{00000000-0005-0000-0000-0000DE070000}"/>
    <cellStyle name="_Currency_Merger Plans2 6 3 3" xfId="41815" xr:uid="{00000000-0005-0000-0000-0000DF070000}"/>
    <cellStyle name="_Currency_Merger Plans2 6 4" xfId="41816" xr:uid="{00000000-0005-0000-0000-0000E0070000}"/>
    <cellStyle name="_Currency_Merger Plans2 6 4 2" xfId="41817" xr:uid="{00000000-0005-0000-0000-0000E1070000}"/>
    <cellStyle name="_Currency_Merger Plans2 6 5" xfId="41818" xr:uid="{00000000-0005-0000-0000-0000E2070000}"/>
    <cellStyle name="_Currency_Merger Plans2 7" xfId="41819" xr:uid="{00000000-0005-0000-0000-0000E3070000}"/>
    <cellStyle name="_Currency_Merger Plans2 7 2" xfId="41820" xr:uid="{00000000-0005-0000-0000-0000E4070000}"/>
    <cellStyle name="_Currency_Merger Plans2 7 2 2" xfId="41821" xr:uid="{00000000-0005-0000-0000-0000E5070000}"/>
    <cellStyle name="_Currency_Merger Plans2 7 2 2 2" xfId="41822" xr:uid="{00000000-0005-0000-0000-0000E6070000}"/>
    <cellStyle name="_Currency_Merger Plans2 7 2 3" xfId="41823" xr:uid="{00000000-0005-0000-0000-0000E7070000}"/>
    <cellStyle name="_Currency_Merger Plans2 7 3" xfId="41824" xr:uid="{00000000-0005-0000-0000-0000E8070000}"/>
    <cellStyle name="_Currency_Merger Plans2 7 3 2" xfId="41825" xr:uid="{00000000-0005-0000-0000-0000E9070000}"/>
    <cellStyle name="_Currency_Merger Plans2 7 3 2 2" xfId="41826" xr:uid="{00000000-0005-0000-0000-0000EA070000}"/>
    <cellStyle name="_Currency_Merger Plans2 7 3 3" xfId="41827" xr:uid="{00000000-0005-0000-0000-0000EB070000}"/>
    <cellStyle name="_Currency_Merger Plans2 7 4" xfId="41828" xr:uid="{00000000-0005-0000-0000-0000EC070000}"/>
    <cellStyle name="_Currency_Merger Plans2 7 4 2" xfId="41829" xr:uid="{00000000-0005-0000-0000-0000ED070000}"/>
    <cellStyle name="_Currency_Merger Plans2 7 5" xfId="41830" xr:uid="{00000000-0005-0000-0000-0000EE070000}"/>
    <cellStyle name="_Currency_Merger Plans2 8" xfId="41831" xr:uid="{00000000-0005-0000-0000-0000EF070000}"/>
    <cellStyle name="_Currency_Merger Plans2 8 2" xfId="41832" xr:uid="{00000000-0005-0000-0000-0000F0070000}"/>
    <cellStyle name="_Currency_Merger Plans2 8 2 2" xfId="41833" xr:uid="{00000000-0005-0000-0000-0000F1070000}"/>
    <cellStyle name="_Currency_Merger Plans2 8 3" xfId="41834" xr:uid="{00000000-0005-0000-0000-0000F2070000}"/>
    <cellStyle name="_Currency_Merger Plans2 9" xfId="41835" xr:uid="{00000000-0005-0000-0000-0000F3070000}"/>
    <cellStyle name="_Currency_Merger Plans2 9 2" xfId="41836" xr:uid="{00000000-0005-0000-0000-0000F4070000}"/>
    <cellStyle name="_Currency_Merger Plans2 9 2 2" xfId="41837" xr:uid="{00000000-0005-0000-0000-0000F5070000}"/>
    <cellStyle name="_Currency_Merger Plans2 9 3" xfId="41838"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1"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9"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40" xr:uid="{00000000-0005-0000-0000-000016080000}"/>
    <cellStyle name="_CurrencySpace 10 2" xfId="41841" xr:uid="{00000000-0005-0000-0000-000017080000}"/>
    <cellStyle name="_CurrencySpace 11" xfId="41842" xr:uid="{00000000-0005-0000-0000-000018080000}"/>
    <cellStyle name="_CurrencySpace 12" xfId="41843" xr:uid="{00000000-0005-0000-0000-000019080000}"/>
    <cellStyle name="_CurrencySpace 13" xfId="41844" xr:uid="{00000000-0005-0000-0000-00001A080000}"/>
    <cellStyle name="_CurrencySpace 14" xfId="41845" xr:uid="{00000000-0005-0000-0000-00001B080000}"/>
    <cellStyle name="_CurrencySpace 2" xfId="247" xr:uid="{00000000-0005-0000-0000-00001C080000}"/>
    <cellStyle name="_CurrencySpace 2 2" xfId="12225" xr:uid="{00000000-0005-0000-0000-00001D080000}"/>
    <cellStyle name="_CurrencySpace 2 2 2" xfId="41846" xr:uid="{00000000-0005-0000-0000-00001E080000}"/>
    <cellStyle name="_CurrencySpace 2 2 2 2" xfId="41847" xr:uid="{00000000-0005-0000-0000-00001F080000}"/>
    <cellStyle name="_CurrencySpace 2 2 2 2 2" xfId="41848" xr:uid="{00000000-0005-0000-0000-000020080000}"/>
    <cellStyle name="_CurrencySpace 2 2 2 3" xfId="41849" xr:uid="{00000000-0005-0000-0000-000021080000}"/>
    <cellStyle name="_CurrencySpace 2 2 3" xfId="41850" xr:uid="{00000000-0005-0000-0000-000022080000}"/>
    <cellStyle name="_CurrencySpace 2 2 3 2" xfId="41851" xr:uid="{00000000-0005-0000-0000-000023080000}"/>
    <cellStyle name="_CurrencySpace 2 2 4" xfId="41852" xr:uid="{00000000-0005-0000-0000-000024080000}"/>
    <cellStyle name="_CurrencySpace 2 3" xfId="37062" xr:uid="{00000000-0005-0000-0000-000025080000}"/>
    <cellStyle name="_CurrencySpace 2 3 2" xfId="41853" xr:uid="{00000000-0005-0000-0000-000026080000}"/>
    <cellStyle name="_CurrencySpace 2 3 2 2" xfId="41854" xr:uid="{00000000-0005-0000-0000-000027080000}"/>
    <cellStyle name="_CurrencySpace 2 3 3" xfId="41855" xr:uid="{00000000-0005-0000-0000-000028080000}"/>
    <cellStyle name="_CurrencySpace 2 4" xfId="41856" xr:uid="{00000000-0005-0000-0000-000029080000}"/>
    <cellStyle name="_CurrencySpace 2 4 2" xfId="41857" xr:uid="{00000000-0005-0000-0000-00002A080000}"/>
    <cellStyle name="_CurrencySpace 2 4 2 2" xfId="41858" xr:uid="{00000000-0005-0000-0000-00002B080000}"/>
    <cellStyle name="_CurrencySpace 2 4 3" xfId="41859" xr:uid="{00000000-0005-0000-0000-00002C080000}"/>
    <cellStyle name="_CurrencySpace 2 5" xfId="41860" xr:uid="{00000000-0005-0000-0000-00002D080000}"/>
    <cellStyle name="_CurrencySpace 2 5 2" xfId="41861" xr:uid="{00000000-0005-0000-0000-00002E080000}"/>
    <cellStyle name="_CurrencySpace 2 6" xfId="41862"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3" xr:uid="{00000000-0005-0000-0000-000033080000}"/>
    <cellStyle name="_CurrencySpace 3 2 3" xfId="41864" xr:uid="{00000000-0005-0000-0000-000034080000}"/>
    <cellStyle name="_CurrencySpace 3 3" xfId="12229" xr:uid="{00000000-0005-0000-0000-000035080000}"/>
    <cellStyle name="_CurrencySpace 3 3 2" xfId="41865" xr:uid="{00000000-0005-0000-0000-000036080000}"/>
    <cellStyle name="_CurrencySpace 3 3 3" xfId="41866" xr:uid="{00000000-0005-0000-0000-000037080000}"/>
    <cellStyle name="_CurrencySpace 3 3 4" xfId="41867" xr:uid="{00000000-0005-0000-0000-000038080000}"/>
    <cellStyle name="_CurrencySpace 3 4" xfId="37063" xr:uid="{00000000-0005-0000-0000-000039080000}"/>
    <cellStyle name="_CurrencySpace 4" xfId="12230" xr:uid="{00000000-0005-0000-0000-00003A080000}"/>
    <cellStyle name="_CurrencySpace 4 2" xfId="12231" xr:uid="{00000000-0005-0000-0000-00003B080000}"/>
    <cellStyle name="_CurrencySpace 4 2 2" xfId="41868" xr:uid="{00000000-0005-0000-0000-00003C080000}"/>
    <cellStyle name="_CurrencySpace 4 2 2 2" xfId="41869" xr:uid="{00000000-0005-0000-0000-00003D080000}"/>
    <cellStyle name="_CurrencySpace 4 2 2 2 2" xfId="41870" xr:uid="{00000000-0005-0000-0000-00003E080000}"/>
    <cellStyle name="_CurrencySpace 4 2 2 3" xfId="41871" xr:uid="{00000000-0005-0000-0000-00003F080000}"/>
    <cellStyle name="_CurrencySpace 4 2 3" xfId="41872" xr:uid="{00000000-0005-0000-0000-000040080000}"/>
    <cellStyle name="_CurrencySpace 4 2 3 2" xfId="41873" xr:uid="{00000000-0005-0000-0000-000041080000}"/>
    <cellStyle name="_CurrencySpace 4 2 4" xfId="41874" xr:uid="{00000000-0005-0000-0000-000042080000}"/>
    <cellStyle name="_CurrencySpace 4 3" xfId="37064" xr:uid="{00000000-0005-0000-0000-000043080000}"/>
    <cellStyle name="_CurrencySpace 4 3 2" xfId="41875" xr:uid="{00000000-0005-0000-0000-000044080000}"/>
    <cellStyle name="_CurrencySpace 4 3 2 2" xfId="41876" xr:uid="{00000000-0005-0000-0000-000045080000}"/>
    <cellStyle name="_CurrencySpace 4 3 3" xfId="41877" xr:uid="{00000000-0005-0000-0000-000046080000}"/>
    <cellStyle name="_CurrencySpace 4 4" xfId="41878" xr:uid="{00000000-0005-0000-0000-000047080000}"/>
    <cellStyle name="_CurrencySpace 4 4 2" xfId="41879" xr:uid="{00000000-0005-0000-0000-000048080000}"/>
    <cellStyle name="_CurrencySpace 4 5" xfId="41880" xr:uid="{00000000-0005-0000-0000-000049080000}"/>
    <cellStyle name="_CurrencySpace 5" xfId="37065" xr:uid="{00000000-0005-0000-0000-00004A080000}"/>
    <cellStyle name="_CurrencySpace 5 2" xfId="41881" xr:uid="{00000000-0005-0000-0000-00004B080000}"/>
    <cellStyle name="_CurrencySpace 5 2 2" xfId="41882" xr:uid="{00000000-0005-0000-0000-00004C080000}"/>
    <cellStyle name="_CurrencySpace 5 2 2 2" xfId="41883" xr:uid="{00000000-0005-0000-0000-00004D080000}"/>
    <cellStyle name="_CurrencySpace 5 2 2 2 2" xfId="41884" xr:uid="{00000000-0005-0000-0000-00004E080000}"/>
    <cellStyle name="_CurrencySpace 5 2 2 3" xfId="41885" xr:uid="{00000000-0005-0000-0000-00004F080000}"/>
    <cellStyle name="_CurrencySpace 5 2 3" xfId="41886" xr:uid="{00000000-0005-0000-0000-000050080000}"/>
    <cellStyle name="_CurrencySpace 5 2 3 2" xfId="41887" xr:uid="{00000000-0005-0000-0000-000051080000}"/>
    <cellStyle name="_CurrencySpace 5 2 4" xfId="41888" xr:uid="{00000000-0005-0000-0000-000052080000}"/>
    <cellStyle name="_CurrencySpace 5 3" xfId="41889" xr:uid="{00000000-0005-0000-0000-000053080000}"/>
    <cellStyle name="_CurrencySpace 5 3 2" xfId="41890" xr:uid="{00000000-0005-0000-0000-000054080000}"/>
    <cellStyle name="_CurrencySpace 5 3 2 2" xfId="41891" xr:uid="{00000000-0005-0000-0000-000055080000}"/>
    <cellStyle name="_CurrencySpace 5 3 3" xfId="41892" xr:uid="{00000000-0005-0000-0000-000056080000}"/>
    <cellStyle name="_CurrencySpace 5 4" xfId="41893" xr:uid="{00000000-0005-0000-0000-000057080000}"/>
    <cellStyle name="_CurrencySpace 5 4 2" xfId="41894" xr:uid="{00000000-0005-0000-0000-000058080000}"/>
    <cellStyle name="_CurrencySpace 5 5" xfId="41895" xr:uid="{00000000-0005-0000-0000-000059080000}"/>
    <cellStyle name="_CurrencySpace 6" xfId="41896" xr:uid="{00000000-0005-0000-0000-00005A080000}"/>
    <cellStyle name="_CurrencySpace 6 2" xfId="41897" xr:uid="{00000000-0005-0000-0000-00005B080000}"/>
    <cellStyle name="_CurrencySpace 6 2 2" xfId="41898" xr:uid="{00000000-0005-0000-0000-00005C080000}"/>
    <cellStyle name="_CurrencySpace 6 2 2 2" xfId="41899" xr:uid="{00000000-0005-0000-0000-00005D080000}"/>
    <cellStyle name="_CurrencySpace 6 2 2 2 2" xfId="41900" xr:uid="{00000000-0005-0000-0000-00005E080000}"/>
    <cellStyle name="_CurrencySpace 6 2 2 3" xfId="41901" xr:uid="{00000000-0005-0000-0000-00005F080000}"/>
    <cellStyle name="_CurrencySpace 6 2 3" xfId="41902" xr:uid="{00000000-0005-0000-0000-000060080000}"/>
    <cellStyle name="_CurrencySpace 6 2 3 2" xfId="41903" xr:uid="{00000000-0005-0000-0000-000061080000}"/>
    <cellStyle name="_CurrencySpace 6 2 4" xfId="41904" xr:uid="{00000000-0005-0000-0000-000062080000}"/>
    <cellStyle name="_CurrencySpace 6 3" xfId="41905" xr:uid="{00000000-0005-0000-0000-000063080000}"/>
    <cellStyle name="_CurrencySpace 6 3 2" xfId="41906" xr:uid="{00000000-0005-0000-0000-000064080000}"/>
    <cellStyle name="_CurrencySpace 6 3 2 2" xfId="41907" xr:uid="{00000000-0005-0000-0000-000065080000}"/>
    <cellStyle name="_CurrencySpace 6 3 3" xfId="41908" xr:uid="{00000000-0005-0000-0000-000066080000}"/>
    <cellStyle name="_CurrencySpace 6 4" xfId="41909" xr:uid="{00000000-0005-0000-0000-000067080000}"/>
    <cellStyle name="_CurrencySpace 6 4 2" xfId="41910" xr:uid="{00000000-0005-0000-0000-000068080000}"/>
    <cellStyle name="_CurrencySpace 6 5" xfId="41911" xr:uid="{00000000-0005-0000-0000-000069080000}"/>
    <cellStyle name="_CurrencySpace 7" xfId="41912" xr:uid="{00000000-0005-0000-0000-00006A080000}"/>
    <cellStyle name="_CurrencySpace 7 2" xfId="41913" xr:uid="{00000000-0005-0000-0000-00006B080000}"/>
    <cellStyle name="_CurrencySpace 7 2 2" xfId="41914" xr:uid="{00000000-0005-0000-0000-00006C080000}"/>
    <cellStyle name="_CurrencySpace 7 2 2 2" xfId="41915" xr:uid="{00000000-0005-0000-0000-00006D080000}"/>
    <cellStyle name="_CurrencySpace 7 2 3" xfId="41916" xr:uid="{00000000-0005-0000-0000-00006E080000}"/>
    <cellStyle name="_CurrencySpace 7 3" xfId="41917" xr:uid="{00000000-0005-0000-0000-00006F080000}"/>
    <cellStyle name="_CurrencySpace 7 3 2" xfId="41918" xr:uid="{00000000-0005-0000-0000-000070080000}"/>
    <cellStyle name="_CurrencySpace 7 3 2 2" xfId="41919" xr:uid="{00000000-0005-0000-0000-000071080000}"/>
    <cellStyle name="_CurrencySpace 7 3 3" xfId="41920" xr:uid="{00000000-0005-0000-0000-000072080000}"/>
    <cellStyle name="_CurrencySpace 7 4" xfId="41921" xr:uid="{00000000-0005-0000-0000-000073080000}"/>
    <cellStyle name="_CurrencySpace 7 4 2" xfId="41922" xr:uid="{00000000-0005-0000-0000-000074080000}"/>
    <cellStyle name="_CurrencySpace 7 5" xfId="41923" xr:uid="{00000000-0005-0000-0000-000075080000}"/>
    <cellStyle name="_CurrencySpace 8" xfId="41924" xr:uid="{00000000-0005-0000-0000-000076080000}"/>
    <cellStyle name="_CurrencySpace 8 2" xfId="41925" xr:uid="{00000000-0005-0000-0000-000077080000}"/>
    <cellStyle name="_CurrencySpace 8 2 2" xfId="41926" xr:uid="{00000000-0005-0000-0000-000078080000}"/>
    <cellStyle name="_CurrencySpace 8 3" xfId="41927" xr:uid="{00000000-0005-0000-0000-000079080000}"/>
    <cellStyle name="_CurrencySpace 9" xfId="41928" xr:uid="{00000000-0005-0000-0000-00007A080000}"/>
    <cellStyle name="_CurrencySpace 9 2" xfId="41929" xr:uid="{00000000-0005-0000-0000-00007B080000}"/>
    <cellStyle name="_CurrencySpace 9 2 2" xfId="41930" xr:uid="{00000000-0005-0000-0000-00007C080000}"/>
    <cellStyle name="_CurrencySpace 9 3" xfId="41931" xr:uid="{00000000-0005-0000-0000-00007D080000}"/>
    <cellStyle name="_CurrencySpace_03-Egne aksjer 1002" xfId="12232" xr:uid="{00000000-0005-0000-0000-00007E080000}"/>
    <cellStyle name="_CurrencySpace_03-Egne aksjer 1002 2" xfId="37066" xr:uid="{00000000-0005-0000-0000-00007F080000}"/>
    <cellStyle name="_CurrencySpace_03-Egne aksjer 1003" xfId="12233" xr:uid="{00000000-0005-0000-0000-000080080000}"/>
    <cellStyle name="_CurrencySpace_03-Egne aksjer 1003 2" xfId="37067" xr:uid="{00000000-0005-0000-0000-000081080000}"/>
    <cellStyle name="_CurrencySpace_06-Tilknytta 0909" xfId="12234" xr:uid="{00000000-0005-0000-0000-000082080000}"/>
    <cellStyle name="_CurrencySpace_Adj_Operating_expenses" xfId="41932" xr:uid="{00000000-0005-0000-0000-000083080000}"/>
    <cellStyle name="_CurrencySpace_Adj_Spec_capital_require" xfId="12235" xr:uid="{00000000-0005-0000-0000-000084080000}"/>
    <cellStyle name="_CurrencySpace_Ark1" xfId="37068" xr:uid="{00000000-0005-0000-0000-000085080000}"/>
    <cellStyle name="_CurrencySpace_AVA DVA EL" xfId="41933" xr:uid="{00000000-0005-0000-0000-000086080000}"/>
    <cellStyle name="_CurrencySpace_EK 0912" xfId="12236" xr:uid="{00000000-0005-0000-0000-000087080000}"/>
    <cellStyle name="_CurrencySpace_EK oppstilling 1Q09" xfId="41934" xr:uid="{00000000-0005-0000-0000-000088080000}"/>
    <cellStyle name="_CurrencySpace_Expenses (1)" xfId="41935" xr:uid="{00000000-0005-0000-0000-000089080000}"/>
    <cellStyle name="_CurrencySpace_Group_DnB_NORD_B2008-11_to_DnB_NOR061107" xfId="12237" xr:uid="{00000000-0005-0000-0000-00008A080000}"/>
    <cellStyle name="_CurrencySpace_IFRS MORBANK" xfId="37069" xr:uid="{00000000-0005-0000-0000-00008B080000}"/>
    <cellStyle name="_CurrencySpace_Income statement ASA" xfId="37070" xr:uid="{00000000-0005-0000-0000-00008C080000}"/>
    <cellStyle name="_CurrencySpace_Income statement Group" xfId="37071" xr:uid="{00000000-0005-0000-0000-00008D080000}"/>
    <cellStyle name="_CurrencySpace_Kontantstrømanalyse 3Q09-konsernet" xfId="12238" xr:uid="{00000000-0005-0000-0000-00008E080000}"/>
    <cellStyle name="_CurrencySpace_Kontantstrømanalyse 3Q09-konsernet 2" xfId="37072" xr:uid="{00000000-0005-0000-0000-00008F080000}"/>
    <cellStyle name="_CurrencySpace_Kontantstrømanalyse 4Q09-konsernet" xfId="12239" xr:uid="{00000000-0005-0000-0000-000090080000}"/>
    <cellStyle name="_CurrencySpace_Kontantstrømanalyse 4Q09-konsernet 2" xfId="37073" xr:uid="{00000000-0005-0000-0000-000091080000}"/>
    <cellStyle name="_CurrencySpace_Note utlån" xfId="37074" xr:uid="{00000000-0005-0000-0000-000092080000}"/>
    <cellStyle name="_CurrencySpace_Other MTM adjustments" xfId="41936"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5" xr:uid="{00000000-0005-0000-0000-000099080000}"/>
    <cellStyle name="_Def_Nøkkeltall" xfId="37076" xr:uid="{00000000-0005-0000-0000-00009A080000}"/>
    <cellStyle name="_Def_Q Sum_Res N" xfId="37077" xr:uid="{00000000-0005-0000-0000-00009B080000}"/>
    <cellStyle name="_Def_Resultat" xfId="37078" xr:uid="{00000000-0005-0000-0000-00009C080000}"/>
    <cellStyle name="_economic profit" xfId="41937"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8"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9"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9" xr:uid="{00000000-0005-0000-0000-0000AE080000}"/>
    <cellStyle name="_Heading_prestemp_Nøkkeltall" xfId="37080"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1" xr:uid="{00000000-0005-0000-0000-0000B3080000}"/>
    <cellStyle name="_Highlight 2_Adj_Income_statement" xfId="37082" xr:uid="{00000000-0005-0000-0000-0000B4080000}"/>
    <cellStyle name="_Highlight 2_Adj_IncomeStatement" xfId="37083" xr:uid="{00000000-0005-0000-0000-0000B5080000}"/>
    <cellStyle name="_Highlight 2_Adj_IncomeStatement_1" xfId="37084"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5"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6" xr:uid="{00000000-0005-0000-0000-0000BC080000}"/>
    <cellStyle name="_Highlight 2_Ark1" xfId="37087" xr:uid="{00000000-0005-0000-0000-0000BD080000}"/>
    <cellStyle name="_Highlight 2_Ark2" xfId="37088" xr:uid="{00000000-0005-0000-0000-0000BE080000}"/>
    <cellStyle name="_Highlight 2_Balanse" xfId="12262" xr:uid="{00000000-0005-0000-0000-0000BF080000}"/>
    <cellStyle name="_Highlight 2_Bank ASA" xfId="37089" xr:uid="{00000000-0005-0000-0000-0000C0080000}"/>
    <cellStyle name="_Highlight 2_CC1" xfId="53220" xr:uid="{4236D272-2E60-4906-AF22-7AAD147BBD82}"/>
    <cellStyle name="_Highlight 2_Hovedtall" xfId="37090" xr:uid="{00000000-0005-0000-0000-0000C1080000}"/>
    <cellStyle name="_Highlight 2_Income statement Group" xfId="37091" xr:uid="{00000000-0005-0000-0000-0000C2080000}"/>
    <cellStyle name="_Highlight 2_KM1" xfId="12548" xr:uid="{00000000-0005-0000-0000-0000C3080000}"/>
    <cellStyle name="_Highlight 2_LR2" xfId="53199" xr:uid="{26B8F902-A963-4C61-B768-D174747CBF73}"/>
    <cellStyle name="_Highlight 2_Nøkkeltall" xfId="37092" xr:uid="{00000000-0005-0000-0000-0000C4080000}"/>
    <cellStyle name="_Highlight 2_Rapp fra SAP 1512" xfId="37093" xr:uid="{00000000-0005-0000-0000-0000C5080000}"/>
    <cellStyle name="_Highlight 2_Resultat" xfId="37094" xr:uid="{00000000-0005-0000-0000-0000C6080000}"/>
    <cellStyle name="_Highlight 3" xfId="37095" xr:uid="{00000000-0005-0000-0000-0000C7080000}"/>
    <cellStyle name="_Highlight_Adj_comprehensive_income" xfId="37096" xr:uid="{00000000-0005-0000-0000-0000C8080000}"/>
    <cellStyle name="_Highlight_Adj_comprehensive_income_1" xfId="37097" xr:uid="{00000000-0005-0000-0000-0000C9080000}"/>
    <cellStyle name="_Highlight_Adj_comprehensive_income_Trends" xfId="37098" xr:uid="{00000000-0005-0000-0000-0000CA080000}"/>
    <cellStyle name="_Highlight_Adj_Income_statement" xfId="37099" xr:uid="{00000000-0005-0000-0000-0000CB080000}"/>
    <cellStyle name="_Highlight_Adj_IncomeStatement" xfId="37100" xr:uid="{00000000-0005-0000-0000-0000CC080000}"/>
    <cellStyle name="_Highlight_Adj_IncomeStatement_1" xfId="37101"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2" xr:uid="{00000000-0005-0000-0000-0000D0080000}"/>
    <cellStyle name="_Highlight_Adj-Debt securities issued_1" xfId="37103" xr:uid="{00000000-0005-0000-0000-0000D1080000}"/>
    <cellStyle name="_Highlight_Adj-IncomeStatement_Trends" xfId="37104"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5" xr:uid="{00000000-0005-0000-0000-0000D5080000}"/>
    <cellStyle name="_Highlight_Ark1" xfId="37106" xr:uid="{00000000-0005-0000-0000-0000D6080000}"/>
    <cellStyle name="_Highlight_Balanse" xfId="12267" xr:uid="{00000000-0005-0000-0000-0000D7080000}"/>
    <cellStyle name="_Highlight_BalanseBoligkreditt" xfId="37107" xr:uid="{00000000-0005-0000-0000-0000D8080000}"/>
    <cellStyle name="_Highlight_CC1" xfId="53219" xr:uid="{49711077-19D2-423A-AD9B-A990D4717DF6}"/>
    <cellStyle name="_Highlight_Expenses (1)" xfId="41940" xr:uid="{00000000-0005-0000-0000-0000D9080000}"/>
    <cellStyle name="_Highlight_Hovedtall" xfId="37108" xr:uid="{00000000-0005-0000-0000-0000DA080000}"/>
    <cellStyle name="_Highlight_Income statement ASA" xfId="37109" xr:uid="{00000000-0005-0000-0000-0000DB080000}"/>
    <cellStyle name="_Highlight_Income statement Group" xfId="37110" xr:uid="{00000000-0005-0000-0000-0000DC080000}"/>
    <cellStyle name="_Highlight_KM1" xfId="12547" xr:uid="{00000000-0005-0000-0000-0000DD080000}"/>
    <cellStyle name="_Highlight_LR2" xfId="53198" xr:uid="{CC99BCD3-563E-471A-B224-4C8B5B6132BD}"/>
    <cellStyle name="_Highlight_Note del 5" xfId="37111" xr:uid="{00000000-0005-0000-0000-0000DF080000}"/>
    <cellStyle name="_Highlight_Nøkkeltall" xfId="37112" xr:uid="{00000000-0005-0000-0000-0000DE080000}"/>
    <cellStyle name="_Highlight_Resultat" xfId="37113" xr:uid="{00000000-0005-0000-0000-0000E0080000}"/>
    <cellStyle name="_Highlight_Resultat Boligkreditt" xfId="37114" xr:uid="{00000000-0005-0000-0000-0000E1080000}"/>
    <cellStyle name="_Highlight_Solver BAL3" xfId="37115"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1"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2" xr:uid="{00000000-0005-0000-0000-0000EB080000}"/>
    <cellStyle name="_Index" xfId="253" xr:uid="{00000000-0005-0000-0000-0000EC080000}"/>
    <cellStyle name="_Item 3.2_Enclosure 1 Group budget and financial plan 2010-12" xfId="41943"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4" xr:uid="{00000000-0005-0000-0000-0000F2080000}"/>
    <cellStyle name="_Kontrollrapport 2 2 2" xfId="41945" xr:uid="{00000000-0005-0000-0000-0000F3080000}"/>
    <cellStyle name="_Kontrollrapport 2 2 2 2" xfId="41946" xr:uid="{00000000-0005-0000-0000-0000F4080000}"/>
    <cellStyle name="_Kontrollrapport 2 2 3" xfId="41947" xr:uid="{00000000-0005-0000-0000-0000F5080000}"/>
    <cellStyle name="_Kontrollrapport 2 3" xfId="41948" xr:uid="{00000000-0005-0000-0000-0000F6080000}"/>
    <cellStyle name="_Kontrollrapport 2 3 2" xfId="41949" xr:uid="{00000000-0005-0000-0000-0000F7080000}"/>
    <cellStyle name="_Kontrollrapport 2 4" xfId="41950" xr:uid="{00000000-0005-0000-0000-0000F8080000}"/>
    <cellStyle name="_Kontrollrapport 2_Kontroll ME" xfId="12277" xr:uid="{00000000-0005-0000-0000-0000F9080000}"/>
    <cellStyle name="_Kontrollrapport 2_Kontroll-fane" xfId="12278" xr:uid="{00000000-0005-0000-0000-0000FA080000}"/>
    <cellStyle name="_Kontrollrapport 3" xfId="41951" xr:uid="{00000000-0005-0000-0000-0000FB080000}"/>
    <cellStyle name="_Kontrollrapport 3 2" xfId="41952" xr:uid="{00000000-0005-0000-0000-0000FC080000}"/>
    <cellStyle name="_Kontrollrapport 4" xfId="41953" xr:uid="{00000000-0005-0000-0000-0000FD080000}"/>
    <cellStyle name="_Kontrollrapport 4 2" xfId="41954" xr:uid="{00000000-0005-0000-0000-0000FE080000}"/>
    <cellStyle name="_Kontrollrapport 5" xfId="41955" xr:uid="{00000000-0005-0000-0000-0000FF080000}"/>
    <cellStyle name="_Kontrollrapport_Expenses (1)" xfId="41956"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6" xr:uid="{00000000-0005-0000-0000-000003090000}"/>
    <cellStyle name="_Kontrollrapport_Prognose eksponering  2" xfId="41957" xr:uid="{00000000-0005-0000-0000-000004090000}"/>
    <cellStyle name="_Kontrollrapport_Prognose eksponering  2 2" xfId="41958" xr:uid="{00000000-0005-0000-0000-000005090000}"/>
    <cellStyle name="_Kontrollrapport_Prognose eksponering  2 2 2" xfId="41959" xr:uid="{00000000-0005-0000-0000-000006090000}"/>
    <cellStyle name="_Kontrollrapport_Prognose eksponering  2 3" xfId="41960" xr:uid="{00000000-0005-0000-0000-000007090000}"/>
    <cellStyle name="_Kontrollrapport_Prognose eksponering  3" xfId="41961" xr:uid="{00000000-0005-0000-0000-000008090000}"/>
    <cellStyle name="_Kontrollrapport_Prognose eksponering  3 2" xfId="41962" xr:uid="{00000000-0005-0000-0000-000009090000}"/>
    <cellStyle name="_Kontrollrapport_Prognose eksponering  4" xfId="41963" xr:uid="{00000000-0005-0000-0000-00000A090000}"/>
    <cellStyle name="_Kontrollrapport_Results &amp; key fig." xfId="41964" xr:uid="{00000000-0005-0000-0000-00000B090000}"/>
    <cellStyle name="_Kontrollrapport_Vedlegg" xfId="41965" xr:uid="{00000000-0005-0000-0000-00000C090000}"/>
    <cellStyle name="_Kontrollrapport_Vedlegg 2" xfId="41966" xr:uid="{00000000-0005-0000-0000-00000D090000}"/>
    <cellStyle name="_Kontrollrapport_Vedlegg 2 2" xfId="41967" xr:uid="{00000000-0005-0000-0000-00000E090000}"/>
    <cellStyle name="_Kontrollrapport_Vedlegg 2 2 2" xfId="41968" xr:uid="{00000000-0005-0000-0000-00000F090000}"/>
    <cellStyle name="_Kontrollrapport_Vedlegg 2 3" xfId="41969" xr:uid="{00000000-0005-0000-0000-000010090000}"/>
    <cellStyle name="_Kontrollrapport_Vedlegg 2 3 2" xfId="41970" xr:uid="{00000000-0005-0000-0000-000011090000}"/>
    <cellStyle name="_Kontrollrapport_Vedlegg 2 4" xfId="41971" xr:uid="{00000000-0005-0000-0000-000012090000}"/>
    <cellStyle name="_Kontrollrapport_Vedlegg 3" xfId="41972" xr:uid="{00000000-0005-0000-0000-000013090000}"/>
    <cellStyle name="_Kontrollrapport_Vedlegg 3 2" xfId="41973" xr:uid="{00000000-0005-0000-0000-000014090000}"/>
    <cellStyle name="_Kontrollrapport_Vedlegg 4" xfId="41974" xr:uid="{00000000-0005-0000-0000-000015090000}"/>
    <cellStyle name="_Kontrollrapport_Vedlegg 4 2" xfId="41975" xr:uid="{00000000-0005-0000-0000-000016090000}"/>
    <cellStyle name="_Kontrollrapport_Vedlegg 5" xfId="41976" xr:uid="{00000000-0005-0000-0000-000017090000}"/>
    <cellStyle name="_Kontrollrapport_Vedlegg_1" xfId="41977" xr:uid="{00000000-0005-0000-0000-000018090000}"/>
    <cellStyle name="_Kontrollrapport_Vedlegg_1 2" xfId="41978" xr:uid="{00000000-0005-0000-0000-000019090000}"/>
    <cellStyle name="_Kontrollrapport_Vedlegg_1 2 2" xfId="41979" xr:uid="{00000000-0005-0000-0000-00001A090000}"/>
    <cellStyle name="_Kontrollrapport_Vedlegg_1 2 2 2" xfId="41980" xr:uid="{00000000-0005-0000-0000-00001B090000}"/>
    <cellStyle name="_Kontrollrapport_Vedlegg_1 2 3" xfId="41981" xr:uid="{00000000-0005-0000-0000-00001C090000}"/>
    <cellStyle name="_Kontrollrapport_Vedlegg_1 3" xfId="41982" xr:uid="{00000000-0005-0000-0000-00001D090000}"/>
    <cellStyle name="_Kontrollrapport_Vedlegg_1 3 2" xfId="41983" xr:uid="{00000000-0005-0000-0000-00001E090000}"/>
    <cellStyle name="_Kontrollrapport_Vedlegg_1 4" xfId="41984"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5" xr:uid="{00000000-0005-0000-0000-000023090000}"/>
    <cellStyle name="_Markedsandel" xfId="37117" xr:uid="{00000000-0005-0000-0000-000024090000}"/>
    <cellStyle name="_Markedsandel_Q Sum_Res N" xfId="37118"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6" xr:uid="{00000000-0005-0000-0000-000029090000}"/>
    <cellStyle name="_Max 10% Obligasjoner Inv 2 2 2" xfId="41987" xr:uid="{00000000-0005-0000-0000-00002A090000}"/>
    <cellStyle name="_Max 10% Obligasjoner Inv 2 2 2 2" xfId="41988" xr:uid="{00000000-0005-0000-0000-00002B090000}"/>
    <cellStyle name="_Max 10% Obligasjoner Inv 2 2 3" xfId="41989" xr:uid="{00000000-0005-0000-0000-00002C090000}"/>
    <cellStyle name="_Max 10% Obligasjoner Inv 2 3" xfId="41990" xr:uid="{00000000-0005-0000-0000-00002D090000}"/>
    <cellStyle name="_Max 10% Obligasjoner Inv 2 3 2" xfId="41991" xr:uid="{00000000-0005-0000-0000-00002E090000}"/>
    <cellStyle name="_Max 10% Obligasjoner Inv 2 4" xfId="41992"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3" xr:uid="{00000000-0005-0000-0000-000032090000}"/>
    <cellStyle name="_Max 10% Obligasjoner Inv 3 2" xfId="41994" xr:uid="{00000000-0005-0000-0000-000033090000}"/>
    <cellStyle name="_Max 10% Obligasjoner Inv 4" xfId="41995" xr:uid="{00000000-0005-0000-0000-000034090000}"/>
    <cellStyle name="_Max 10% Obligasjoner Inv 4 2" xfId="41996" xr:uid="{00000000-0005-0000-0000-000035090000}"/>
    <cellStyle name="_Max 10% Obligasjoner Inv 5" xfId="41997" xr:uid="{00000000-0005-0000-0000-000036090000}"/>
    <cellStyle name="_Max 10% Obligasjoner Inv_Expenses (1)" xfId="41998"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9" xr:uid="{00000000-0005-0000-0000-00003A090000}"/>
    <cellStyle name="_Max 10% Obligasjoner Inv_Prognose eksponering  2" xfId="41999" xr:uid="{00000000-0005-0000-0000-00003B090000}"/>
    <cellStyle name="_Max 10% Obligasjoner Inv_Prognose eksponering  2 2" xfId="42000" xr:uid="{00000000-0005-0000-0000-00003C090000}"/>
    <cellStyle name="_Max 10% Obligasjoner Inv_Prognose eksponering  2 2 2" xfId="42001" xr:uid="{00000000-0005-0000-0000-00003D090000}"/>
    <cellStyle name="_Max 10% Obligasjoner Inv_Prognose eksponering  2 3" xfId="42002" xr:uid="{00000000-0005-0000-0000-00003E090000}"/>
    <cellStyle name="_Max 10% Obligasjoner Inv_Prognose eksponering  3" xfId="42003" xr:uid="{00000000-0005-0000-0000-00003F090000}"/>
    <cellStyle name="_Max 10% Obligasjoner Inv_Prognose eksponering  3 2" xfId="42004" xr:uid="{00000000-0005-0000-0000-000040090000}"/>
    <cellStyle name="_Max 10% Obligasjoner Inv_Prognose eksponering  4" xfId="42005" xr:uid="{00000000-0005-0000-0000-000041090000}"/>
    <cellStyle name="_Max 10% Obligasjoner Inv_Results &amp; key fig." xfId="42006" xr:uid="{00000000-0005-0000-0000-000042090000}"/>
    <cellStyle name="_Max 10% Obligasjoner Inv_Vedlegg" xfId="42007" xr:uid="{00000000-0005-0000-0000-000043090000}"/>
    <cellStyle name="_Max 10% Obligasjoner Inv_Vedlegg 2" xfId="42008" xr:uid="{00000000-0005-0000-0000-000044090000}"/>
    <cellStyle name="_Max 10% Obligasjoner Inv_Vedlegg 2 2" xfId="42009" xr:uid="{00000000-0005-0000-0000-000045090000}"/>
    <cellStyle name="_Max 10% Obligasjoner Inv_Vedlegg 2 2 2" xfId="42010" xr:uid="{00000000-0005-0000-0000-000046090000}"/>
    <cellStyle name="_Max 10% Obligasjoner Inv_Vedlegg 2 3" xfId="42011" xr:uid="{00000000-0005-0000-0000-000047090000}"/>
    <cellStyle name="_Max 10% Obligasjoner Inv_Vedlegg 2 3 2" xfId="42012" xr:uid="{00000000-0005-0000-0000-000048090000}"/>
    <cellStyle name="_Max 10% Obligasjoner Inv_Vedlegg 2 4" xfId="42013" xr:uid="{00000000-0005-0000-0000-000049090000}"/>
    <cellStyle name="_Max 10% Obligasjoner Inv_Vedlegg 3" xfId="42014" xr:uid="{00000000-0005-0000-0000-00004A090000}"/>
    <cellStyle name="_Max 10% Obligasjoner Inv_Vedlegg 3 2" xfId="42015" xr:uid="{00000000-0005-0000-0000-00004B090000}"/>
    <cellStyle name="_Max 10% Obligasjoner Inv_Vedlegg 4" xfId="42016" xr:uid="{00000000-0005-0000-0000-00004C090000}"/>
    <cellStyle name="_Max 10% Obligasjoner Inv_Vedlegg 4 2" xfId="42017" xr:uid="{00000000-0005-0000-0000-00004D090000}"/>
    <cellStyle name="_Max 10% Obligasjoner Inv_Vedlegg 5" xfId="42018" xr:uid="{00000000-0005-0000-0000-00004E090000}"/>
    <cellStyle name="_Max 10% Obligasjoner Inv_Vedlegg_1" xfId="42019" xr:uid="{00000000-0005-0000-0000-00004F090000}"/>
    <cellStyle name="_Max 10% Obligasjoner Inv_Vedlegg_1 2" xfId="42020" xr:uid="{00000000-0005-0000-0000-000050090000}"/>
    <cellStyle name="_Max 10% Obligasjoner Inv_Vedlegg_1 2 2" xfId="42021" xr:uid="{00000000-0005-0000-0000-000051090000}"/>
    <cellStyle name="_Max 10% Obligasjoner Inv_Vedlegg_1 2 2 2" xfId="42022" xr:uid="{00000000-0005-0000-0000-000052090000}"/>
    <cellStyle name="_Max 10% Obligasjoner Inv_Vedlegg_1 2 3" xfId="42023" xr:uid="{00000000-0005-0000-0000-000053090000}"/>
    <cellStyle name="_Max 10% Obligasjoner Inv_Vedlegg_1 3" xfId="42024" xr:uid="{00000000-0005-0000-0000-000054090000}"/>
    <cellStyle name="_Max 10% Obligasjoner Inv_Vedlegg_1 3 2" xfId="42025" xr:uid="{00000000-0005-0000-0000-000055090000}"/>
    <cellStyle name="_Max 10% Obligasjoner Inv_Vedlegg_1 4" xfId="42026"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7" xr:uid="{00000000-0005-0000-0000-00005C090000}"/>
    <cellStyle name="_Multiple 10 2" xfId="42028" xr:uid="{00000000-0005-0000-0000-00005D090000}"/>
    <cellStyle name="_Multiple 11" xfId="42029" xr:uid="{00000000-0005-0000-0000-00005E090000}"/>
    <cellStyle name="_Multiple 12" xfId="42030" xr:uid="{00000000-0005-0000-0000-00005F090000}"/>
    <cellStyle name="_Multiple 13" xfId="42031" xr:uid="{00000000-0005-0000-0000-000060090000}"/>
    <cellStyle name="_Multiple 14" xfId="42032" xr:uid="{00000000-0005-0000-0000-000061090000}"/>
    <cellStyle name="_Multiple 2" xfId="262" xr:uid="{00000000-0005-0000-0000-000062090000}"/>
    <cellStyle name="_Multiple 2 2" xfId="12289" xr:uid="{00000000-0005-0000-0000-000063090000}"/>
    <cellStyle name="_Multiple 2 2 2" xfId="42033" xr:uid="{00000000-0005-0000-0000-000064090000}"/>
    <cellStyle name="_Multiple 2 2 2 2" xfId="42034" xr:uid="{00000000-0005-0000-0000-000065090000}"/>
    <cellStyle name="_Multiple 2 2 2 2 2" xfId="42035" xr:uid="{00000000-0005-0000-0000-000066090000}"/>
    <cellStyle name="_Multiple 2 2 2 3" xfId="42036" xr:uid="{00000000-0005-0000-0000-000067090000}"/>
    <cellStyle name="_Multiple 2 2 3" xfId="42037" xr:uid="{00000000-0005-0000-0000-000068090000}"/>
    <cellStyle name="_Multiple 2 2 3 2" xfId="42038" xr:uid="{00000000-0005-0000-0000-000069090000}"/>
    <cellStyle name="_Multiple 2 2 4" xfId="42039" xr:uid="{00000000-0005-0000-0000-00006A090000}"/>
    <cellStyle name="_Multiple 2 3" xfId="37120" xr:uid="{00000000-0005-0000-0000-00006B090000}"/>
    <cellStyle name="_Multiple 2 3 2" xfId="42040" xr:uid="{00000000-0005-0000-0000-00006C090000}"/>
    <cellStyle name="_Multiple 2 3 2 2" xfId="42041" xr:uid="{00000000-0005-0000-0000-00006D090000}"/>
    <cellStyle name="_Multiple 2 3 3" xfId="42042" xr:uid="{00000000-0005-0000-0000-00006E090000}"/>
    <cellStyle name="_Multiple 2 4" xfId="42043" xr:uid="{00000000-0005-0000-0000-00006F090000}"/>
    <cellStyle name="_Multiple 2 4 2" xfId="42044" xr:uid="{00000000-0005-0000-0000-000070090000}"/>
    <cellStyle name="_Multiple 2 4 2 2" xfId="42045" xr:uid="{00000000-0005-0000-0000-000071090000}"/>
    <cellStyle name="_Multiple 2 4 3" xfId="42046" xr:uid="{00000000-0005-0000-0000-000072090000}"/>
    <cellStyle name="_Multiple 2 5" xfId="42047" xr:uid="{00000000-0005-0000-0000-000073090000}"/>
    <cellStyle name="_Multiple 2 5 2" xfId="42048" xr:uid="{00000000-0005-0000-0000-000074090000}"/>
    <cellStyle name="_Multiple 2 6" xfId="42049"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50" xr:uid="{00000000-0005-0000-0000-000079090000}"/>
    <cellStyle name="_Multiple 3 2 3" xfId="42051" xr:uid="{00000000-0005-0000-0000-00007A090000}"/>
    <cellStyle name="_Multiple 3 3" xfId="12293" xr:uid="{00000000-0005-0000-0000-00007B090000}"/>
    <cellStyle name="_Multiple 3 3 2" xfId="42052" xr:uid="{00000000-0005-0000-0000-00007C090000}"/>
    <cellStyle name="_Multiple 3 3 3" xfId="42053" xr:uid="{00000000-0005-0000-0000-00007D090000}"/>
    <cellStyle name="_Multiple 3 3 4" xfId="42054" xr:uid="{00000000-0005-0000-0000-00007E090000}"/>
    <cellStyle name="_Multiple 3 4" xfId="37121" xr:uid="{00000000-0005-0000-0000-00007F090000}"/>
    <cellStyle name="_Multiple 4" xfId="12294" xr:uid="{00000000-0005-0000-0000-000080090000}"/>
    <cellStyle name="_Multiple 4 2" xfId="12295" xr:uid="{00000000-0005-0000-0000-000081090000}"/>
    <cellStyle name="_Multiple 4 2 2" xfId="42055" xr:uid="{00000000-0005-0000-0000-000082090000}"/>
    <cellStyle name="_Multiple 4 2 2 2" xfId="42056" xr:uid="{00000000-0005-0000-0000-000083090000}"/>
    <cellStyle name="_Multiple 4 2 2 2 2" xfId="42057" xr:uid="{00000000-0005-0000-0000-000084090000}"/>
    <cellStyle name="_Multiple 4 2 2 3" xfId="42058" xr:uid="{00000000-0005-0000-0000-000085090000}"/>
    <cellStyle name="_Multiple 4 2 3" xfId="42059" xr:uid="{00000000-0005-0000-0000-000086090000}"/>
    <cellStyle name="_Multiple 4 2 3 2" xfId="42060" xr:uid="{00000000-0005-0000-0000-000087090000}"/>
    <cellStyle name="_Multiple 4 2 4" xfId="42061" xr:uid="{00000000-0005-0000-0000-000088090000}"/>
    <cellStyle name="_Multiple 4 3" xfId="37122" xr:uid="{00000000-0005-0000-0000-000089090000}"/>
    <cellStyle name="_Multiple 4 3 2" xfId="42062" xr:uid="{00000000-0005-0000-0000-00008A090000}"/>
    <cellStyle name="_Multiple 4 3 2 2" xfId="42063" xr:uid="{00000000-0005-0000-0000-00008B090000}"/>
    <cellStyle name="_Multiple 4 3 3" xfId="42064" xr:uid="{00000000-0005-0000-0000-00008C090000}"/>
    <cellStyle name="_Multiple 4 4" xfId="42065" xr:uid="{00000000-0005-0000-0000-00008D090000}"/>
    <cellStyle name="_Multiple 4 4 2" xfId="42066" xr:uid="{00000000-0005-0000-0000-00008E090000}"/>
    <cellStyle name="_Multiple 4 5" xfId="42067" xr:uid="{00000000-0005-0000-0000-00008F090000}"/>
    <cellStyle name="_Multiple 5" xfId="37123" xr:uid="{00000000-0005-0000-0000-000090090000}"/>
    <cellStyle name="_Multiple 5 2" xfId="42068" xr:uid="{00000000-0005-0000-0000-000091090000}"/>
    <cellStyle name="_Multiple 5 2 2" xfId="42069" xr:uid="{00000000-0005-0000-0000-000092090000}"/>
    <cellStyle name="_Multiple 5 2 2 2" xfId="42070" xr:uid="{00000000-0005-0000-0000-000093090000}"/>
    <cellStyle name="_Multiple 5 2 2 2 2" xfId="42071" xr:uid="{00000000-0005-0000-0000-000094090000}"/>
    <cellStyle name="_Multiple 5 2 2 3" xfId="42072" xr:uid="{00000000-0005-0000-0000-000095090000}"/>
    <cellStyle name="_Multiple 5 2 3" xfId="42073" xr:uid="{00000000-0005-0000-0000-000096090000}"/>
    <cellStyle name="_Multiple 5 2 3 2" xfId="42074" xr:uid="{00000000-0005-0000-0000-000097090000}"/>
    <cellStyle name="_Multiple 5 2 4" xfId="42075" xr:uid="{00000000-0005-0000-0000-000098090000}"/>
    <cellStyle name="_Multiple 5 3" xfId="42076" xr:uid="{00000000-0005-0000-0000-000099090000}"/>
    <cellStyle name="_Multiple 5 3 2" xfId="42077" xr:uid="{00000000-0005-0000-0000-00009A090000}"/>
    <cellStyle name="_Multiple 5 3 2 2" xfId="42078" xr:uid="{00000000-0005-0000-0000-00009B090000}"/>
    <cellStyle name="_Multiple 5 3 3" xfId="42079" xr:uid="{00000000-0005-0000-0000-00009C090000}"/>
    <cellStyle name="_Multiple 5 4" xfId="42080" xr:uid="{00000000-0005-0000-0000-00009D090000}"/>
    <cellStyle name="_Multiple 5 4 2" xfId="42081" xr:uid="{00000000-0005-0000-0000-00009E090000}"/>
    <cellStyle name="_Multiple 5 5" xfId="42082" xr:uid="{00000000-0005-0000-0000-00009F090000}"/>
    <cellStyle name="_Multiple 6" xfId="42083" xr:uid="{00000000-0005-0000-0000-0000A0090000}"/>
    <cellStyle name="_Multiple 6 2" xfId="42084" xr:uid="{00000000-0005-0000-0000-0000A1090000}"/>
    <cellStyle name="_Multiple 6 2 2" xfId="42085" xr:uid="{00000000-0005-0000-0000-0000A2090000}"/>
    <cellStyle name="_Multiple 6 2 2 2" xfId="42086" xr:uid="{00000000-0005-0000-0000-0000A3090000}"/>
    <cellStyle name="_Multiple 6 2 2 2 2" xfId="42087" xr:uid="{00000000-0005-0000-0000-0000A4090000}"/>
    <cellStyle name="_Multiple 6 2 2 3" xfId="42088" xr:uid="{00000000-0005-0000-0000-0000A5090000}"/>
    <cellStyle name="_Multiple 6 2 3" xfId="42089" xr:uid="{00000000-0005-0000-0000-0000A6090000}"/>
    <cellStyle name="_Multiple 6 2 3 2" xfId="42090" xr:uid="{00000000-0005-0000-0000-0000A7090000}"/>
    <cellStyle name="_Multiple 6 2 4" xfId="42091" xr:uid="{00000000-0005-0000-0000-0000A8090000}"/>
    <cellStyle name="_Multiple 6 3" xfId="42092" xr:uid="{00000000-0005-0000-0000-0000A9090000}"/>
    <cellStyle name="_Multiple 6 3 2" xfId="42093" xr:uid="{00000000-0005-0000-0000-0000AA090000}"/>
    <cellStyle name="_Multiple 6 3 2 2" xfId="42094" xr:uid="{00000000-0005-0000-0000-0000AB090000}"/>
    <cellStyle name="_Multiple 6 3 3" xfId="42095" xr:uid="{00000000-0005-0000-0000-0000AC090000}"/>
    <cellStyle name="_Multiple 6 4" xfId="42096" xr:uid="{00000000-0005-0000-0000-0000AD090000}"/>
    <cellStyle name="_Multiple 6 4 2" xfId="42097" xr:uid="{00000000-0005-0000-0000-0000AE090000}"/>
    <cellStyle name="_Multiple 6 5" xfId="42098" xr:uid="{00000000-0005-0000-0000-0000AF090000}"/>
    <cellStyle name="_Multiple 7" xfId="42099" xr:uid="{00000000-0005-0000-0000-0000B0090000}"/>
    <cellStyle name="_Multiple 7 2" xfId="42100" xr:uid="{00000000-0005-0000-0000-0000B1090000}"/>
    <cellStyle name="_Multiple 7 2 2" xfId="42101" xr:uid="{00000000-0005-0000-0000-0000B2090000}"/>
    <cellStyle name="_Multiple 7 2 2 2" xfId="42102" xr:uid="{00000000-0005-0000-0000-0000B3090000}"/>
    <cellStyle name="_Multiple 7 2 3" xfId="42103" xr:uid="{00000000-0005-0000-0000-0000B4090000}"/>
    <cellStyle name="_Multiple 7 3" xfId="42104" xr:uid="{00000000-0005-0000-0000-0000B5090000}"/>
    <cellStyle name="_Multiple 7 3 2" xfId="42105" xr:uid="{00000000-0005-0000-0000-0000B6090000}"/>
    <cellStyle name="_Multiple 7 3 2 2" xfId="42106" xr:uid="{00000000-0005-0000-0000-0000B7090000}"/>
    <cellStyle name="_Multiple 7 3 3" xfId="42107" xr:uid="{00000000-0005-0000-0000-0000B8090000}"/>
    <cellStyle name="_Multiple 7 4" xfId="42108" xr:uid="{00000000-0005-0000-0000-0000B9090000}"/>
    <cellStyle name="_Multiple 7 4 2" xfId="42109" xr:uid="{00000000-0005-0000-0000-0000BA090000}"/>
    <cellStyle name="_Multiple 7 5" xfId="42110" xr:uid="{00000000-0005-0000-0000-0000BB090000}"/>
    <cellStyle name="_Multiple 8" xfId="42111" xr:uid="{00000000-0005-0000-0000-0000BC090000}"/>
    <cellStyle name="_Multiple 8 2" xfId="42112" xr:uid="{00000000-0005-0000-0000-0000BD090000}"/>
    <cellStyle name="_Multiple 8 2 2" xfId="42113" xr:uid="{00000000-0005-0000-0000-0000BE090000}"/>
    <cellStyle name="_Multiple 8 3" xfId="42114" xr:uid="{00000000-0005-0000-0000-0000BF090000}"/>
    <cellStyle name="_Multiple 9" xfId="42115" xr:uid="{00000000-0005-0000-0000-0000C0090000}"/>
    <cellStyle name="_Multiple 9 2" xfId="42116" xr:uid="{00000000-0005-0000-0000-0000C1090000}"/>
    <cellStyle name="_Multiple 9 2 2" xfId="42117" xr:uid="{00000000-0005-0000-0000-0000C2090000}"/>
    <cellStyle name="_Multiple 9 3" xfId="42118" xr:uid="{00000000-0005-0000-0000-0000C3090000}"/>
    <cellStyle name="_Multiple_03-Egne aksjer 1002" xfId="12296" xr:uid="{00000000-0005-0000-0000-0000C4090000}"/>
    <cellStyle name="_Multiple_03-Egne aksjer 1002 2" xfId="37124" xr:uid="{00000000-0005-0000-0000-0000C5090000}"/>
    <cellStyle name="_Multiple_03-Egne aksjer 1003" xfId="12297" xr:uid="{00000000-0005-0000-0000-0000C6090000}"/>
    <cellStyle name="_Multiple_03-Egne aksjer 1003 2" xfId="37125" xr:uid="{00000000-0005-0000-0000-0000C7090000}"/>
    <cellStyle name="_Multiple_06-Tilknytta 0909" xfId="12298" xr:uid="{00000000-0005-0000-0000-0000C8090000}"/>
    <cellStyle name="_Multiple_Adj_Operating_expenses" xfId="42119" xr:uid="{00000000-0005-0000-0000-0000C9090000}"/>
    <cellStyle name="_Multiple_Adj_Spec_capital_require" xfId="12299" xr:uid="{00000000-0005-0000-0000-0000CA090000}"/>
    <cellStyle name="_Multiple_Ark1" xfId="37126" xr:uid="{00000000-0005-0000-0000-0000CB090000}"/>
    <cellStyle name="_Multiple_AVA DVA EL" xfId="42120" xr:uid="{00000000-0005-0000-0000-0000CC090000}"/>
    <cellStyle name="_Multiple_EK 0912" xfId="12300" xr:uid="{00000000-0005-0000-0000-0000CD090000}"/>
    <cellStyle name="_Multiple_EK oppstilling 1Q09" xfId="42121" xr:uid="{00000000-0005-0000-0000-0000CE090000}"/>
    <cellStyle name="_Multiple_Expenses (1)" xfId="42122" xr:uid="{00000000-0005-0000-0000-0000CF090000}"/>
    <cellStyle name="_Multiple_Group_DnB_NORD_B2008-11_to_DnB_NOR061107" xfId="12301" xr:uid="{00000000-0005-0000-0000-0000D0090000}"/>
    <cellStyle name="_Multiple_IFRS MORBANK" xfId="37127" xr:uid="{00000000-0005-0000-0000-0000D1090000}"/>
    <cellStyle name="_Multiple_Income statement ASA" xfId="37128" xr:uid="{00000000-0005-0000-0000-0000D2090000}"/>
    <cellStyle name="_Multiple_Income statement Group" xfId="37129" xr:uid="{00000000-0005-0000-0000-0000D3090000}"/>
    <cellStyle name="_Multiple_Kontantstrømanalyse 3Q09-konsernet" xfId="12302" xr:uid="{00000000-0005-0000-0000-0000D4090000}"/>
    <cellStyle name="_Multiple_Kontantstrømanalyse 3Q09-konsernet 2" xfId="37130" xr:uid="{00000000-0005-0000-0000-0000D5090000}"/>
    <cellStyle name="_Multiple_Kontantstrømanalyse 4Q09-konsernet" xfId="12303" xr:uid="{00000000-0005-0000-0000-0000D6090000}"/>
    <cellStyle name="_Multiple_Kontantstrømanalyse 4Q09-konsernet 2" xfId="37131" xr:uid="{00000000-0005-0000-0000-0000D7090000}"/>
    <cellStyle name="_Multiple_Note utlån" xfId="37132" xr:uid="{00000000-0005-0000-0000-0000D8090000}"/>
    <cellStyle name="_Multiple_Other MTM adjustments" xfId="42123"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4" xr:uid="{00000000-0005-0000-0000-0000DD090000}"/>
    <cellStyle name="_MultipleSpace 10 2" xfId="42125" xr:uid="{00000000-0005-0000-0000-0000DE090000}"/>
    <cellStyle name="_MultipleSpace 11" xfId="42126" xr:uid="{00000000-0005-0000-0000-0000DF090000}"/>
    <cellStyle name="_MultipleSpace 12" xfId="42127" xr:uid="{00000000-0005-0000-0000-0000E0090000}"/>
    <cellStyle name="_MultipleSpace 13" xfId="42128" xr:uid="{00000000-0005-0000-0000-0000E1090000}"/>
    <cellStyle name="_MultipleSpace 14" xfId="42129" xr:uid="{00000000-0005-0000-0000-0000E2090000}"/>
    <cellStyle name="_MultipleSpace 2" xfId="264" xr:uid="{00000000-0005-0000-0000-0000E3090000}"/>
    <cellStyle name="_MultipleSpace 2 2" xfId="12306" xr:uid="{00000000-0005-0000-0000-0000E4090000}"/>
    <cellStyle name="_MultipleSpace 2 2 2" xfId="42130" xr:uid="{00000000-0005-0000-0000-0000E5090000}"/>
    <cellStyle name="_MultipleSpace 2 2 2 2" xfId="42131" xr:uid="{00000000-0005-0000-0000-0000E6090000}"/>
    <cellStyle name="_MultipleSpace 2 2 2 2 2" xfId="42132" xr:uid="{00000000-0005-0000-0000-0000E7090000}"/>
    <cellStyle name="_MultipleSpace 2 2 2 3" xfId="42133" xr:uid="{00000000-0005-0000-0000-0000E8090000}"/>
    <cellStyle name="_MultipleSpace 2 2 3" xfId="42134" xr:uid="{00000000-0005-0000-0000-0000E9090000}"/>
    <cellStyle name="_MultipleSpace 2 2 3 2" xfId="42135" xr:uid="{00000000-0005-0000-0000-0000EA090000}"/>
    <cellStyle name="_MultipleSpace 2 2 4" xfId="42136" xr:uid="{00000000-0005-0000-0000-0000EB090000}"/>
    <cellStyle name="_MultipleSpace 2 3" xfId="37133" xr:uid="{00000000-0005-0000-0000-0000EC090000}"/>
    <cellStyle name="_MultipleSpace 2 3 2" xfId="42137" xr:uid="{00000000-0005-0000-0000-0000ED090000}"/>
    <cellStyle name="_MultipleSpace 2 3 2 2" xfId="42138" xr:uid="{00000000-0005-0000-0000-0000EE090000}"/>
    <cellStyle name="_MultipleSpace 2 3 3" xfId="42139" xr:uid="{00000000-0005-0000-0000-0000EF090000}"/>
    <cellStyle name="_MultipleSpace 2 4" xfId="42140" xr:uid="{00000000-0005-0000-0000-0000F0090000}"/>
    <cellStyle name="_MultipleSpace 2 4 2" xfId="42141" xr:uid="{00000000-0005-0000-0000-0000F1090000}"/>
    <cellStyle name="_MultipleSpace 2 4 2 2" xfId="42142" xr:uid="{00000000-0005-0000-0000-0000F2090000}"/>
    <cellStyle name="_MultipleSpace 2 4 3" xfId="42143" xr:uid="{00000000-0005-0000-0000-0000F3090000}"/>
    <cellStyle name="_MultipleSpace 2 5" xfId="42144" xr:uid="{00000000-0005-0000-0000-0000F4090000}"/>
    <cellStyle name="_MultipleSpace 2 5 2" xfId="42145" xr:uid="{00000000-0005-0000-0000-0000F5090000}"/>
    <cellStyle name="_MultipleSpace 2 6" xfId="42146"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7" xr:uid="{00000000-0005-0000-0000-0000FA090000}"/>
    <cellStyle name="_MultipleSpace 3 2 3" xfId="42148" xr:uid="{00000000-0005-0000-0000-0000FB090000}"/>
    <cellStyle name="_MultipleSpace 3 3" xfId="12310" xr:uid="{00000000-0005-0000-0000-0000FC090000}"/>
    <cellStyle name="_MultipleSpace 3 3 2" xfId="42149" xr:uid="{00000000-0005-0000-0000-0000FD090000}"/>
    <cellStyle name="_MultipleSpace 3 3 3" xfId="42150" xr:uid="{00000000-0005-0000-0000-0000FE090000}"/>
    <cellStyle name="_MultipleSpace 3 3 4" xfId="42151" xr:uid="{00000000-0005-0000-0000-0000FF090000}"/>
    <cellStyle name="_MultipleSpace 3 4" xfId="37134" xr:uid="{00000000-0005-0000-0000-0000000A0000}"/>
    <cellStyle name="_MultipleSpace 4" xfId="12311" xr:uid="{00000000-0005-0000-0000-0000010A0000}"/>
    <cellStyle name="_MultipleSpace 4 2" xfId="12312" xr:uid="{00000000-0005-0000-0000-0000020A0000}"/>
    <cellStyle name="_MultipleSpace 4 2 2" xfId="42152" xr:uid="{00000000-0005-0000-0000-0000030A0000}"/>
    <cellStyle name="_MultipleSpace 4 2 2 2" xfId="42153" xr:uid="{00000000-0005-0000-0000-0000040A0000}"/>
    <cellStyle name="_MultipleSpace 4 2 2 2 2" xfId="42154" xr:uid="{00000000-0005-0000-0000-0000050A0000}"/>
    <cellStyle name="_MultipleSpace 4 2 2 3" xfId="42155" xr:uid="{00000000-0005-0000-0000-0000060A0000}"/>
    <cellStyle name="_MultipleSpace 4 2 3" xfId="42156" xr:uid="{00000000-0005-0000-0000-0000070A0000}"/>
    <cellStyle name="_MultipleSpace 4 2 3 2" xfId="42157" xr:uid="{00000000-0005-0000-0000-0000080A0000}"/>
    <cellStyle name="_MultipleSpace 4 2 4" xfId="42158" xr:uid="{00000000-0005-0000-0000-0000090A0000}"/>
    <cellStyle name="_MultipleSpace 4 3" xfId="37135" xr:uid="{00000000-0005-0000-0000-00000A0A0000}"/>
    <cellStyle name="_MultipleSpace 4 3 2" xfId="42159" xr:uid="{00000000-0005-0000-0000-00000B0A0000}"/>
    <cellStyle name="_MultipleSpace 4 3 2 2" xfId="42160" xr:uid="{00000000-0005-0000-0000-00000C0A0000}"/>
    <cellStyle name="_MultipleSpace 4 3 3" xfId="42161" xr:uid="{00000000-0005-0000-0000-00000D0A0000}"/>
    <cellStyle name="_MultipleSpace 4 4" xfId="42162" xr:uid="{00000000-0005-0000-0000-00000E0A0000}"/>
    <cellStyle name="_MultipleSpace 4 4 2" xfId="42163" xr:uid="{00000000-0005-0000-0000-00000F0A0000}"/>
    <cellStyle name="_MultipleSpace 4 5" xfId="42164" xr:uid="{00000000-0005-0000-0000-0000100A0000}"/>
    <cellStyle name="_MultipleSpace 5" xfId="37136" xr:uid="{00000000-0005-0000-0000-0000110A0000}"/>
    <cellStyle name="_MultipleSpace 5 2" xfId="42165" xr:uid="{00000000-0005-0000-0000-0000120A0000}"/>
    <cellStyle name="_MultipleSpace 5 2 2" xfId="42166" xr:uid="{00000000-0005-0000-0000-0000130A0000}"/>
    <cellStyle name="_MultipleSpace 5 2 2 2" xfId="42167" xr:uid="{00000000-0005-0000-0000-0000140A0000}"/>
    <cellStyle name="_MultipleSpace 5 2 2 2 2" xfId="42168" xr:uid="{00000000-0005-0000-0000-0000150A0000}"/>
    <cellStyle name="_MultipleSpace 5 2 2 3" xfId="42169" xr:uid="{00000000-0005-0000-0000-0000160A0000}"/>
    <cellStyle name="_MultipleSpace 5 2 3" xfId="42170" xr:uid="{00000000-0005-0000-0000-0000170A0000}"/>
    <cellStyle name="_MultipleSpace 5 2 3 2" xfId="42171" xr:uid="{00000000-0005-0000-0000-0000180A0000}"/>
    <cellStyle name="_MultipleSpace 5 2 4" xfId="42172" xr:uid="{00000000-0005-0000-0000-0000190A0000}"/>
    <cellStyle name="_MultipleSpace 5 3" xfId="42173" xr:uid="{00000000-0005-0000-0000-00001A0A0000}"/>
    <cellStyle name="_MultipleSpace 5 3 2" xfId="42174" xr:uid="{00000000-0005-0000-0000-00001B0A0000}"/>
    <cellStyle name="_MultipleSpace 5 3 2 2" xfId="42175" xr:uid="{00000000-0005-0000-0000-00001C0A0000}"/>
    <cellStyle name="_MultipleSpace 5 3 3" xfId="42176" xr:uid="{00000000-0005-0000-0000-00001D0A0000}"/>
    <cellStyle name="_MultipleSpace 5 4" xfId="42177" xr:uid="{00000000-0005-0000-0000-00001E0A0000}"/>
    <cellStyle name="_MultipleSpace 5 4 2" xfId="42178" xr:uid="{00000000-0005-0000-0000-00001F0A0000}"/>
    <cellStyle name="_MultipleSpace 5 5" xfId="42179" xr:uid="{00000000-0005-0000-0000-0000200A0000}"/>
    <cellStyle name="_MultipleSpace 6" xfId="42180" xr:uid="{00000000-0005-0000-0000-0000210A0000}"/>
    <cellStyle name="_MultipleSpace 6 2" xfId="42181" xr:uid="{00000000-0005-0000-0000-0000220A0000}"/>
    <cellStyle name="_MultipleSpace 6 2 2" xfId="42182" xr:uid="{00000000-0005-0000-0000-0000230A0000}"/>
    <cellStyle name="_MultipleSpace 6 2 2 2" xfId="42183" xr:uid="{00000000-0005-0000-0000-0000240A0000}"/>
    <cellStyle name="_MultipleSpace 6 2 2 2 2" xfId="42184" xr:uid="{00000000-0005-0000-0000-0000250A0000}"/>
    <cellStyle name="_MultipleSpace 6 2 2 3" xfId="42185" xr:uid="{00000000-0005-0000-0000-0000260A0000}"/>
    <cellStyle name="_MultipleSpace 6 2 3" xfId="42186" xr:uid="{00000000-0005-0000-0000-0000270A0000}"/>
    <cellStyle name="_MultipleSpace 6 2 3 2" xfId="42187" xr:uid="{00000000-0005-0000-0000-0000280A0000}"/>
    <cellStyle name="_MultipleSpace 6 2 4" xfId="42188" xr:uid="{00000000-0005-0000-0000-0000290A0000}"/>
    <cellStyle name="_MultipleSpace 6 3" xfId="42189" xr:uid="{00000000-0005-0000-0000-00002A0A0000}"/>
    <cellStyle name="_MultipleSpace 6 3 2" xfId="42190" xr:uid="{00000000-0005-0000-0000-00002B0A0000}"/>
    <cellStyle name="_MultipleSpace 6 3 2 2" xfId="42191" xr:uid="{00000000-0005-0000-0000-00002C0A0000}"/>
    <cellStyle name="_MultipleSpace 6 3 3" xfId="42192" xr:uid="{00000000-0005-0000-0000-00002D0A0000}"/>
    <cellStyle name="_MultipleSpace 6 4" xfId="42193" xr:uid="{00000000-0005-0000-0000-00002E0A0000}"/>
    <cellStyle name="_MultipleSpace 6 4 2" xfId="42194" xr:uid="{00000000-0005-0000-0000-00002F0A0000}"/>
    <cellStyle name="_MultipleSpace 6 5" xfId="42195" xr:uid="{00000000-0005-0000-0000-0000300A0000}"/>
    <cellStyle name="_MultipleSpace 7" xfId="42196" xr:uid="{00000000-0005-0000-0000-0000310A0000}"/>
    <cellStyle name="_MultipleSpace 7 2" xfId="42197" xr:uid="{00000000-0005-0000-0000-0000320A0000}"/>
    <cellStyle name="_MultipleSpace 7 2 2" xfId="42198" xr:uid="{00000000-0005-0000-0000-0000330A0000}"/>
    <cellStyle name="_MultipleSpace 7 2 2 2" xfId="42199" xr:uid="{00000000-0005-0000-0000-0000340A0000}"/>
    <cellStyle name="_MultipleSpace 7 2 3" xfId="42200" xr:uid="{00000000-0005-0000-0000-0000350A0000}"/>
    <cellStyle name="_MultipleSpace 7 3" xfId="42201" xr:uid="{00000000-0005-0000-0000-0000360A0000}"/>
    <cellStyle name="_MultipleSpace 7 3 2" xfId="42202" xr:uid="{00000000-0005-0000-0000-0000370A0000}"/>
    <cellStyle name="_MultipleSpace 7 3 2 2" xfId="42203" xr:uid="{00000000-0005-0000-0000-0000380A0000}"/>
    <cellStyle name="_MultipleSpace 7 3 3" xfId="42204" xr:uid="{00000000-0005-0000-0000-0000390A0000}"/>
    <cellStyle name="_MultipleSpace 7 4" xfId="42205" xr:uid="{00000000-0005-0000-0000-00003A0A0000}"/>
    <cellStyle name="_MultipleSpace 7 4 2" xfId="42206" xr:uid="{00000000-0005-0000-0000-00003B0A0000}"/>
    <cellStyle name="_MultipleSpace 7 5" xfId="42207" xr:uid="{00000000-0005-0000-0000-00003C0A0000}"/>
    <cellStyle name="_MultipleSpace 8" xfId="42208" xr:uid="{00000000-0005-0000-0000-00003D0A0000}"/>
    <cellStyle name="_MultipleSpace 8 2" xfId="42209" xr:uid="{00000000-0005-0000-0000-00003E0A0000}"/>
    <cellStyle name="_MultipleSpace 8 2 2" xfId="42210" xr:uid="{00000000-0005-0000-0000-00003F0A0000}"/>
    <cellStyle name="_MultipleSpace 8 3" xfId="42211" xr:uid="{00000000-0005-0000-0000-0000400A0000}"/>
    <cellStyle name="_MultipleSpace 9" xfId="42212" xr:uid="{00000000-0005-0000-0000-0000410A0000}"/>
    <cellStyle name="_MultipleSpace 9 2" xfId="42213" xr:uid="{00000000-0005-0000-0000-0000420A0000}"/>
    <cellStyle name="_MultipleSpace 9 2 2" xfId="42214" xr:uid="{00000000-0005-0000-0000-0000430A0000}"/>
    <cellStyle name="_MultipleSpace 9 3" xfId="42215" xr:uid="{00000000-0005-0000-0000-0000440A0000}"/>
    <cellStyle name="_MultipleSpace_03-Egne aksjer 1002" xfId="12313" xr:uid="{00000000-0005-0000-0000-0000450A0000}"/>
    <cellStyle name="_MultipleSpace_03-Egne aksjer 1002 2" xfId="37137" xr:uid="{00000000-0005-0000-0000-0000460A0000}"/>
    <cellStyle name="_MultipleSpace_03-Egne aksjer 1003" xfId="12314" xr:uid="{00000000-0005-0000-0000-0000470A0000}"/>
    <cellStyle name="_MultipleSpace_03-Egne aksjer 1003 2" xfId="37138" xr:uid="{00000000-0005-0000-0000-0000480A0000}"/>
    <cellStyle name="_MultipleSpace_06-Tilknytta 0909" xfId="12315" xr:uid="{00000000-0005-0000-0000-0000490A0000}"/>
    <cellStyle name="_MultipleSpace_Adj_Operating_expenses" xfId="42216" xr:uid="{00000000-0005-0000-0000-00004A0A0000}"/>
    <cellStyle name="_MultipleSpace_Adj_Spec_capital_require" xfId="12316" xr:uid="{00000000-0005-0000-0000-00004B0A0000}"/>
    <cellStyle name="_MultipleSpace_Ark1" xfId="37139" xr:uid="{00000000-0005-0000-0000-00004C0A0000}"/>
    <cellStyle name="_MultipleSpace_AVA DVA EL" xfId="42217" xr:uid="{00000000-0005-0000-0000-00004D0A0000}"/>
    <cellStyle name="_MultipleSpace_EK 0912" xfId="12317" xr:uid="{00000000-0005-0000-0000-00004E0A0000}"/>
    <cellStyle name="_MultipleSpace_EK oppstilling 1Q09" xfId="42218" xr:uid="{00000000-0005-0000-0000-00004F0A0000}"/>
    <cellStyle name="_MultipleSpace_Expenses (1)" xfId="42219" xr:uid="{00000000-0005-0000-0000-0000500A0000}"/>
    <cellStyle name="_MultipleSpace_Group_DnB_NORD_B2008-11_to_DnB_NOR061107" xfId="12318" xr:uid="{00000000-0005-0000-0000-0000510A0000}"/>
    <cellStyle name="_MultipleSpace_IFRS MORBANK" xfId="37140" xr:uid="{00000000-0005-0000-0000-0000520A0000}"/>
    <cellStyle name="_MultipleSpace_Income statement ASA" xfId="37141" xr:uid="{00000000-0005-0000-0000-0000530A0000}"/>
    <cellStyle name="_MultipleSpace_Income statement Group" xfId="37142" xr:uid="{00000000-0005-0000-0000-0000540A0000}"/>
    <cellStyle name="_MultipleSpace_Kontantstrømanalyse 3Q09-konsernet" xfId="12319" xr:uid="{00000000-0005-0000-0000-0000550A0000}"/>
    <cellStyle name="_MultipleSpace_Kontantstrømanalyse 3Q09-konsernet 2" xfId="37143" xr:uid="{00000000-0005-0000-0000-0000560A0000}"/>
    <cellStyle name="_MultipleSpace_Kontantstrømanalyse 4Q09-konsernet" xfId="12320" xr:uid="{00000000-0005-0000-0000-0000570A0000}"/>
    <cellStyle name="_MultipleSpace_Kontantstrømanalyse 4Q09-konsernet 2" xfId="37144" xr:uid="{00000000-0005-0000-0000-0000580A0000}"/>
    <cellStyle name="_MultipleSpace_Note utlån" xfId="37145" xr:uid="{00000000-0005-0000-0000-0000590A0000}"/>
    <cellStyle name="_MultipleSpace_Other MTM adjustments" xfId="42220"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6" xr:uid="{00000000-0005-0000-0000-00005F0A0000}"/>
    <cellStyle name="_Nedskrivninger i prosen av utlån 3Q09 3" xfId="37147"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1" xr:uid="{00000000-0005-0000-0000-0000620A0000}"/>
    <cellStyle name="_Nøkkeltall 2" xfId="12328" xr:uid="{00000000-0005-0000-0000-0000630A0000}"/>
    <cellStyle name="_Nøkkeltall 2 2" xfId="42222" xr:uid="{00000000-0005-0000-0000-0000640A0000}"/>
    <cellStyle name="_Nøkkeltall 2 2 2" xfId="42223" xr:uid="{00000000-0005-0000-0000-0000650A0000}"/>
    <cellStyle name="_Nøkkeltall 2 2 2 2" xfId="42224" xr:uid="{00000000-0005-0000-0000-0000660A0000}"/>
    <cellStyle name="_Nøkkeltall 2 2 3" xfId="42225" xr:uid="{00000000-0005-0000-0000-0000670A0000}"/>
    <cellStyle name="_Nøkkeltall 2 3" xfId="42226" xr:uid="{00000000-0005-0000-0000-0000680A0000}"/>
    <cellStyle name="_Nøkkeltall 2 3 2" xfId="42227" xr:uid="{00000000-0005-0000-0000-0000690A0000}"/>
    <cellStyle name="_Nøkkeltall 2 4" xfId="42228" xr:uid="{00000000-0005-0000-0000-00006A0A0000}"/>
    <cellStyle name="_Nøkkeltall 2_Kontroll ME" xfId="12329" xr:uid="{00000000-0005-0000-0000-00006B0A0000}"/>
    <cellStyle name="_Nøkkeltall 2_Kontroll-fane" xfId="12330" xr:uid="{00000000-0005-0000-0000-00006C0A0000}"/>
    <cellStyle name="_Nøkkeltall 3" xfId="42229" xr:uid="{00000000-0005-0000-0000-00006D0A0000}"/>
    <cellStyle name="_Nøkkeltall 3 2" xfId="42230" xr:uid="{00000000-0005-0000-0000-00006E0A0000}"/>
    <cellStyle name="_Nøkkeltall 4" xfId="42231" xr:uid="{00000000-0005-0000-0000-00006F0A0000}"/>
    <cellStyle name="_Nøkkeltall 4 2" xfId="42232" xr:uid="{00000000-0005-0000-0000-0000700A0000}"/>
    <cellStyle name="_Nøkkeltall 5" xfId="42233" xr:uid="{00000000-0005-0000-0000-0000710A0000}"/>
    <cellStyle name="_Nøkkeltall 6" xfId="42234" xr:uid="{00000000-0005-0000-0000-0000720A0000}"/>
    <cellStyle name="_Nøkkeltall 7" xfId="42235" xr:uid="{00000000-0005-0000-0000-0000730A0000}"/>
    <cellStyle name="_Nøkkeltall_Expenses (1)" xfId="42236" xr:uid="{00000000-0005-0000-0000-0000740A0000}"/>
    <cellStyle name="_Nøkkeltall_Kontroll ME" xfId="12331" xr:uid="{00000000-0005-0000-0000-0000750A0000}"/>
    <cellStyle name="_Nøkkeltall_Kontroll-fane" xfId="12332" xr:uid="{00000000-0005-0000-0000-0000760A0000}"/>
    <cellStyle name="_Nøkkeltall_Prognose eksponering " xfId="37148" xr:uid="{00000000-0005-0000-0000-0000770A0000}"/>
    <cellStyle name="_Nøkkeltall_Prognose eksponering  2" xfId="42237" xr:uid="{00000000-0005-0000-0000-0000780A0000}"/>
    <cellStyle name="_Nøkkeltall_Prognose eksponering  2 2" xfId="42238" xr:uid="{00000000-0005-0000-0000-0000790A0000}"/>
    <cellStyle name="_Nøkkeltall_Prognose eksponering  2 2 2" xfId="42239" xr:uid="{00000000-0005-0000-0000-00007A0A0000}"/>
    <cellStyle name="_Nøkkeltall_Prognose eksponering  2 3" xfId="42240" xr:uid="{00000000-0005-0000-0000-00007B0A0000}"/>
    <cellStyle name="_Nøkkeltall_Prognose eksponering  3" xfId="42241" xr:uid="{00000000-0005-0000-0000-00007C0A0000}"/>
    <cellStyle name="_Nøkkeltall_Prognose eksponering  3 2" xfId="42242" xr:uid="{00000000-0005-0000-0000-00007D0A0000}"/>
    <cellStyle name="_Nøkkeltall_Prognose eksponering  4" xfId="42243" xr:uid="{00000000-0005-0000-0000-00007E0A0000}"/>
    <cellStyle name="_Nøkkeltall_Results &amp; key fig." xfId="42244" xr:uid="{00000000-0005-0000-0000-00007F0A0000}"/>
    <cellStyle name="_Nøkkeltall_Vedlegg" xfId="42245" xr:uid="{00000000-0005-0000-0000-0000800A0000}"/>
    <cellStyle name="_Nøkkeltall_Vedlegg 2" xfId="42246" xr:uid="{00000000-0005-0000-0000-0000810A0000}"/>
    <cellStyle name="_Nøkkeltall_Vedlegg 2 2" xfId="42247" xr:uid="{00000000-0005-0000-0000-0000820A0000}"/>
    <cellStyle name="_Nøkkeltall_Vedlegg 2 2 2" xfId="42248" xr:uid="{00000000-0005-0000-0000-0000830A0000}"/>
    <cellStyle name="_Nøkkeltall_Vedlegg 2 3" xfId="42249" xr:uid="{00000000-0005-0000-0000-0000840A0000}"/>
    <cellStyle name="_Nøkkeltall_Vedlegg 2 3 2" xfId="42250" xr:uid="{00000000-0005-0000-0000-0000850A0000}"/>
    <cellStyle name="_Nøkkeltall_Vedlegg 2 4" xfId="42251" xr:uid="{00000000-0005-0000-0000-0000860A0000}"/>
    <cellStyle name="_Nøkkeltall_Vedlegg 3" xfId="42252" xr:uid="{00000000-0005-0000-0000-0000870A0000}"/>
    <cellStyle name="_Nøkkeltall_Vedlegg 3 2" xfId="42253" xr:uid="{00000000-0005-0000-0000-0000880A0000}"/>
    <cellStyle name="_Nøkkeltall_Vedlegg 4" xfId="42254" xr:uid="{00000000-0005-0000-0000-0000890A0000}"/>
    <cellStyle name="_Nøkkeltall_Vedlegg 4 2" xfId="42255" xr:uid="{00000000-0005-0000-0000-00008A0A0000}"/>
    <cellStyle name="_Nøkkeltall_Vedlegg 5" xfId="42256" xr:uid="{00000000-0005-0000-0000-00008B0A0000}"/>
    <cellStyle name="_Nøkkeltall_Vedlegg_1" xfId="42257" xr:uid="{00000000-0005-0000-0000-00008C0A0000}"/>
    <cellStyle name="_Nøkkeltall_Vedlegg_1 2" xfId="42258" xr:uid="{00000000-0005-0000-0000-00008D0A0000}"/>
    <cellStyle name="_Nøkkeltall_Vedlegg_1 2 2" xfId="42259" xr:uid="{00000000-0005-0000-0000-00008E0A0000}"/>
    <cellStyle name="_Nøkkeltall_Vedlegg_1 2 2 2" xfId="42260" xr:uid="{00000000-0005-0000-0000-00008F0A0000}"/>
    <cellStyle name="_Nøkkeltall_Vedlegg_1 2 3" xfId="42261" xr:uid="{00000000-0005-0000-0000-0000900A0000}"/>
    <cellStyle name="_Nøkkeltall_Vedlegg_1 3" xfId="42262" xr:uid="{00000000-0005-0000-0000-0000910A0000}"/>
    <cellStyle name="_Nøkkeltall_Vedlegg_1 3 2" xfId="42263" xr:uid="{00000000-0005-0000-0000-0000920A0000}"/>
    <cellStyle name="_Nøkkeltall_Vedlegg_1 4" xfId="42264"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9" xr:uid="{00000000-0005-0000-0000-00009E0A0000}"/>
    <cellStyle name="_Order_Nøkkeltall" xfId="37150" xr:uid="{00000000-0005-0000-0000-00009F0A0000}"/>
    <cellStyle name="_Order_Q Sum_Res N" xfId="37151" xr:uid="{00000000-0005-0000-0000-0000A00A0000}"/>
    <cellStyle name="_Order_Resultat" xfId="37152" xr:uid="{00000000-0005-0000-0000-0000A10A0000}"/>
    <cellStyle name="_Output" xfId="273" xr:uid="{00000000-0005-0000-0000-0000A20A0000}"/>
    <cellStyle name="_PAM" xfId="274" xr:uid="{00000000-0005-0000-0000-0000A30A0000}"/>
    <cellStyle name="_Percent" xfId="275" xr:uid="{00000000-0005-0000-0000-0000A40A0000}"/>
    <cellStyle name="_Percent 10" xfId="42265" xr:uid="{00000000-0005-0000-0000-0000A50A0000}"/>
    <cellStyle name="_Percent 10 2" xfId="42266" xr:uid="{00000000-0005-0000-0000-0000A60A0000}"/>
    <cellStyle name="_Percent 11" xfId="42267" xr:uid="{00000000-0005-0000-0000-0000A70A0000}"/>
    <cellStyle name="_Percent 12" xfId="42268" xr:uid="{00000000-0005-0000-0000-0000A80A0000}"/>
    <cellStyle name="_Percent 13" xfId="42269" xr:uid="{00000000-0005-0000-0000-0000A90A0000}"/>
    <cellStyle name="_Percent 2" xfId="276" xr:uid="{00000000-0005-0000-0000-0000AA0A0000}"/>
    <cellStyle name="_Percent 2 2" xfId="12333" xr:uid="{00000000-0005-0000-0000-0000AB0A0000}"/>
    <cellStyle name="_Percent 2 2 2" xfId="42270" xr:uid="{00000000-0005-0000-0000-0000AC0A0000}"/>
    <cellStyle name="_Percent 2 2 2 2" xfId="42271" xr:uid="{00000000-0005-0000-0000-0000AD0A0000}"/>
    <cellStyle name="_Percent 2 2 2 2 2" xfId="42272" xr:uid="{00000000-0005-0000-0000-0000AE0A0000}"/>
    <cellStyle name="_Percent 2 2 2 3" xfId="42273" xr:uid="{00000000-0005-0000-0000-0000AF0A0000}"/>
    <cellStyle name="_Percent 2 2 3" xfId="42274" xr:uid="{00000000-0005-0000-0000-0000B00A0000}"/>
    <cellStyle name="_Percent 2 2 3 2" xfId="42275" xr:uid="{00000000-0005-0000-0000-0000B10A0000}"/>
    <cellStyle name="_Percent 2 2 4" xfId="42276" xr:uid="{00000000-0005-0000-0000-0000B20A0000}"/>
    <cellStyle name="_Percent 2 3" xfId="37153" xr:uid="{00000000-0005-0000-0000-0000B30A0000}"/>
    <cellStyle name="_Percent 2 3 2" xfId="42277" xr:uid="{00000000-0005-0000-0000-0000B40A0000}"/>
    <cellStyle name="_Percent 2 3 2 2" xfId="42278" xr:uid="{00000000-0005-0000-0000-0000B50A0000}"/>
    <cellStyle name="_Percent 2 3 3" xfId="42279" xr:uid="{00000000-0005-0000-0000-0000B60A0000}"/>
    <cellStyle name="_Percent 2 4" xfId="42280" xr:uid="{00000000-0005-0000-0000-0000B70A0000}"/>
    <cellStyle name="_Percent 2 4 2" xfId="42281" xr:uid="{00000000-0005-0000-0000-0000B80A0000}"/>
    <cellStyle name="_Percent 2 4 2 2" xfId="42282" xr:uid="{00000000-0005-0000-0000-0000B90A0000}"/>
    <cellStyle name="_Percent 2 4 3" xfId="42283" xr:uid="{00000000-0005-0000-0000-0000BA0A0000}"/>
    <cellStyle name="_Percent 2 5" xfId="42284" xr:uid="{00000000-0005-0000-0000-0000BB0A0000}"/>
    <cellStyle name="_Percent 2 5 2" xfId="42285" xr:uid="{00000000-0005-0000-0000-0000BC0A0000}"/>
    <cellStyle name="_Percent 2 6" xfId="42286"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7" xr:uid="{00000000-0005-0000-0000-0000C10A0000}"/>
    <cellStyle name="_Percent 3 2 3" xfId="42288" xr:uid="{00000000-0005-0000-0000-0000C20A0000}"/>
    <cellStyle name="_Percent 3 3" xfId="12337" xr:uid="{00000000-0005-0000-0000-0000C30A0000}"/>
    <cellStyle name="_Percent 3 3 2" xfId="42289" xr:uid="{00000000-0005-0000-0000-0000C40A0000}"/>
    <cellStyle name="_Percent 3 3 3" xfId="42290" xr:uid="{00000000-0005-0000-0000-0000C50A0000}"/>
    <cellStyle name="_Percent 3 3 4" xfId="42291" xr:uid="{00000000-0005-0000-0000-0000C60A0000}"/>
    <cellStyle name="_Percent 3 4" xfId="37154" xr:uid="{00000000-0005-0000-0000-0000C70A0000}"/>
    <cellStyle name="_Percent 4" xfId="12338" xr:uid="{00000000-0005-0000-0000-0000C80A0000}"/>
    <cellStyle name="_Percent 4 2" xfId="12339" xr:uid="{00000000-0005-0000-0000-0000C90A0000}"/>
    <cellStyle name="_Percent 4 2 2" xfId="42292" xr:uid="{00000000-0005-0000-0000-0000CA0A0000}"/>
    <cellStyle name="_Percent 4 2 2 2" xfId="42293" xr:uid="{00000000-0005-0000-0000-0000CB0A0000}"/>
    <cellStyle name="_Percent 4 2 2 2 2" xfId="42294" xr:uid="{00000000-0005-0000-0000-0000CC0A0000}"/>
    <cellStyle name="_Percent 4 2 2 3" xfId="42295" xr:uid="{00000000-0005-0000-0000-0000CD0A0000}"/>
    <cellStyle name="_Percent 4 2 3" xfId="42296" xr:uid="{00000000-0005-0000-0000-0000CE0A0000}"/>
    <cellStyle name="_Percent 4 2 3 2" xfId="42297" xr:uid="{00000000-0005-0000-0000-0000CF0A0000}"/>
    <cellStyle name="_Percent 4 2 4" xfId="42298" xr:uid="{00000000-0005-0000-0000-0000D00A0000}"/>
    <cellStyle name="_Percent 4 3" xfId="37155" xr:uid="{00000000-0005-0000-0000-0000D10A0000}"/>
    <cellStyle name="_Percent 4 3 2" xfId="42299" xr:uid="{00000000-0005-0000-0000-0000D20A0000}"/>
    <cellStyle name="_Percent 4 3 2 2" xfId="42300" xr:uid="{00000000-0005-0000-0000-0000D30A0000}"/>
    <cellStyle name="_Percent 4 3 3" xfId="42301" xr:uid="{00000000-0005-0000-0000-0000D40A0000}"/>
    <cellStyle name="_Percent 4 4" xfId="42302" xr:uid="{00000000-0005-0000-0000-0000D50A0000}"/>
    <cellStyle name="_Percent 4 4 2" xfId="42303" xr:uid="{00000000-0005-0000-0000-0000D60A0000}"/>
    <cellStyle name="_Percent 4 5" xfId="42304" xr:uid="{00000000-0005-0000-0000-0000D70A0000}"/>
    <cellStyle name="_Percent 5" xfId="37156" xr:uid="{00000000-0005-0000-0000-0000D80A0000}"/>
    <cellStyle name="_Percent 5 2" xfId="42305" xr:uid="{00000000-0005-0000-0000-0000D90A0000}"/>
    <cellStyle name="_Percent 5 2 2" xfId="42306" xr:uid="{00000000-0005-0000-0000-0000DA0A0000}"/>
    <cellStyle name="_Percent 5 2 2 2" xfId="42307" xr:uid="{00000000-0005-0000-0000-0000DB0A0000}"/>
    <cellStyle name="_Percent 5 2 2 2 2" xfId="42308" xr:uid="{00000000-0005-0000-0000-0000DC0A0000}"/>
    <cellStyle name="_Percent 5 2 2 3" xfId="42309" xr:uid="{00000000-0005-0000-0000-0000DD0A0000}"/>
    <cellStyle name="_Percent 5 2 3" xfId="42310" xr:uid="{00000000-0005-0000-0000-0000DE0A0000}"/>
    <cellStyle name="_Percent 5 2 3 2" xfId="42311" xr:uid="{00000000-0005-0000-0000-0000DF0A0000}"/>
    <cellStyle name="_Percent 5 2 4" xfId="42312" xr:uid="{00000000-0005-0000-0000-0000E00A0000}"/>
    <cellStyle name="_Percent 5 3" xfId="42313" xr:uid="{00000000-0005-0000-0000-0000E10A0000}"/>
    <cellStyle name="_Percent 5 3 2" xfId="42314" xr:uid="{00000000-0005-0000-0000-0000E20A0000}"/>
    <cellStyle name="_Percent 5 3 2 2" xfId="42315" xr:uid="{00000000-0005-0000-0000-0000E30A0000}"/>
    <cellStyle name="_Percent 5 3 3" xfId="42316" xr:uid="{00000000-0005-0000-0000-0000E40A0000}"/>
    <cellStyle name="_Percent 5 4" xfId="42317" xr:uid="{00000000-0005-0000-0000-0000E50A0000}"/>
    <cellStyle name="_Percent 5 4 2" xfId="42318" xr:uid="{00000000-0005-0000-0000-0000E60A0000}"/>
    <cellStyle name="_Percent 5 5" xfId="42319" xr:uid="{00000000-0005-0000-0000-0000E70A0000}"/>
    <cellStyle name="_Percent 6" xfId="42320" xr:uid="{00000000-0005-0000-0000-0000E80A0000}"/>
    <cellStyle name="_Percent 6 2" xfId="42321" xr:uid="{00000000-0005-0000-0000-0000E90A0000}"/>
    <cellStyle name="_Percent 6 2 2" xfId="42322" xr:uid="{00000000-0005-0000-0000-0000EA0A0000}"/>
    <cellStyle name="_Percent 6 2 2 2" xfId="42323" xr:uid="{00000000-0005-0000-0000-0000EB0A0000}"/>
    <cellStyle name="_Percent 6 2 2 2 2" xfId="42324" xr:uid="{00000000-0005-0000-0000-0000EC0A0000}"/>
    <cellStyle name="_Percent 6 2 2 3" xfId="42325" xr:uid="{00000000-0005-0000-0000-0000ED0A0000}"/>
    <cellStyle name="_Percent 6 2 3" xfId="42326" xr:uid="{00000000-0005-0000-0000-0000EE0A0000}"/>
    <cellStyle name="_Percent 6 2 3 2" xfId="42327" xr:uid="{00000000-0005-0000-0000-0000EF0A0000}"/>
    <cellStyle name="_Percent 6 2 4" xfId="42328" xr:uid="{00000000-0005-0000-0000-0000F00A0000}"/>
    <cellStyle name="_Percent 6 3" xfId="42329" xr:uid="{00000000-0005-0000-0000-0000F10A0000}"/>
    <cellStyle name="_Percent 6 3 2" xfId="42330" xr:uid="{00000000-0005-0000-0000-0000F20A0000}"/>
    <cellStyle name="_Percent 6 3 2 2" xfId="42331" xr:uid="{00000000-0005-0000-0000-0000F30A0000}"/>
    <cellStyle name="_Percent 6 3 3" xfId="42332" xr:uid="{00000000-0005-0000-0000-0000F40A0000}"/>
    <cellStyle name="_Percent 6 4" xfId="42333" xr:uid="{00000000-0005-0000-0000-0000F50A0000}"/>
    <cellStyle name="_Percent 6 4 2" xfId="42334" xr:uid="{00000000-0005-0000-0000-0000F60A0000}"/>
    <cellStyle name="_Percent 6 5" xfId="42335" xr:uid="{00000000-0005-0000-0000-0000F70A0000}"/>
    <cellStyle name="_Percent 7" xfId="42336" xr:uid="{00000000-0005-0000-0000-0000F80A0000}"/>
    <cellStyle name="_Percent 7 2" xfId="42337" xr:uid="{00000000-0005-0000-0000-0000F90A0000}"/>
    <cellStyle name="_Percent 7 2 2" xfId="42338" xr:uid="{00000000-0005-0000-0000-0000FA0A0000}"/>
    <cellStyle name="_Percent 7 2 2 2" xfId="42339" xr:uid="{00000000-0005-0000-0000-0000FB0A0000}"/>
    <cellStyle name="_Percent 7 2 3" xfId="42340" xr:uid="{00000000-0005-0000-0000-0000FC0A0000}"/>
    <cellStyle name="_Percent 7 3" xfId="42341" xr:uid="{00000000-0005-0000-0000-0000FD0A0000}"/>
    <cellStyle name="_Percent 7 3 2" xfId="42342" xr:uid="{00000000-0005-0000-0000-0000FE0A0000}"/>
    <cellStyle name="_Percent 7 3 2 2" xfId="42343" xr:uid="{00000000-0005-0000-0000-0000FF0A0000}"/>
    <cellStyle name="_Percent 7 3 3" xfId="42344" xr:uid="{00000000-0005-0000-0000-0000000B0000}"/>
    <cellStyle name="_Percent 7 4" xfId="42345" xr:uid="{00000000-0005-0000-0000-0000010B0000}"/>
    <cellStyle name="_Percent 7 4 2" xfId="42346" xr:uid="{00000000-0005-0000-0000-0000020B0000}"/>
    <cellStyle name="_Percent 7 5" xfId="42347" xr:uid="{00000000-0005-0000-0000-0000030B0000}"/>
    <cellStyle name="_Percent 8" xfId="42348" xr:uid="{00000000-0005-0000-0000-0000040B0000}"/>
    <cellStyle name="_Percent 8 2" xfId="42349" xr:uid="{00000000-0005-0000-0000-0000050B0000}"/>
    <cellStyle name="_Percent 8 2 2" xfId="42350" xr:uid="{00000000-0005-0000-0000-0000060B0000}"/>
    <cellStyle name="_Percent 8 3" xfId="42351" xr:uid="{00000000-0005-0000-0000-0000070B0000}"/>
    <cellStyle name="_Percent 9" xfId="42352" xr:uid="{00000000-0005-0000-0000-0000080B0000}"/>
    <cellStyle name="_Percent 9 2" xfId="42353" xr:uid="{00000000-0005-0000-0000-0000090B0000}"/>
    <cellStyle name="_Percent 9 2 2" xfId="42354" xr:uid="{00000000-0005-0000-0000-00000A0B0000}"/>
    <cellStyle name="_Percent 9 3" xfId="42355" xr:uid="{00000000-0005-0000-0000-00000B0B0000}"/>
    <cellStyle name="_PercentSpace" xfId="277" xr:uid="{00000000-0005-0000-0000-00000C0B0000}"/>
    <cellStyle name="_PercentSpace 10" xfId="42356" xr:uid="{00000000-0005-0000-0000-00000D0B0000}"/>
    <cellStyle name="_PercentSpace 10 2" xfId="42357" xr:uid="{00000000-0005-0000-0000-00000E0B0000}"/>
    <cellStyle name="_PercentSpace 11" xfId="42358" xr:uid="{00000000-0005-0000-0000-00000F0B0000}"/>
    <cellStyle name="_PercentSpace 12" xfId="42359" xr:uid="{00000000-0005-0000-0000-0000100B0000}"/>
    <cellStyle name="_PercentSpace 13" xfId="42360" xr:uid="{00000000-0005-0000-0000-0000110B0000}"/>
    <cellStyle name="_PercentSpace 2" xfId="278" xr:uid="{00000000-0005-0000-0000-0000120B0000}"/>
    <cellStyle name="_PercentSpace 2 2" xfId="12340" xr:uid="{00000000-0005-0000-0000-0000130B0000}"/>
    <cellStyle name="_PercentSpace 2 2 2" xfId="42361" xr:uid="{00000000-0005-0000-0000-0000140B0000}"/>
    <cellStyle name="_PercentSpace 2 2 2 2" xfId="42362" xr:uid="{00000000-0005-0000-0000-0000150B0000}"/>
    <cellStyle name="_PercentSpace 2 2 2 2 2" xfId="42363" xr:uid="{00000000-0005-0000-0000-0000160B0000}"/>
    <cellStyle name="_PercentSpace 2 2 2 3" xfId="42364" xr:uid="{00000000-0005-0000-0000-0000170B0000}"/>
    <cellStyle name="_PercentSpace 2 2 3" xfId="42365" xr:uid="{00000000-0005-0000-0000-0000180B0000}"/>
    <cellStyle name="_PercentSpace 2 2 3 2" xfId="42366" xr:uid="{00000000-0005-0000-0000-0000190B0000}"/>
    <cellStyle name="_PercentSpace 2 2 4" xfId="42367" xr:uid="{00000000-0005-0000-0000-00001A0B0000}"/>
    <cellStyle name="_PercentSpace 2 3" xfId="37157" xr:uid="{00000000-0005-0000-0000-00001B0B0000}"/>
    <cellStyle name="_PercentSpace 2 3 2" xfId="42368" xr:uid="{00000000-0005-0000-0000-00001C0B0000}"/>
    <cellStyle name="_PercentSpace 2 3 2 2" xfId="42369" xr:uid="{00000000-0005-0000-0000-00001D0B0000}"/>
    <cellStyle name="_PercentSpace 2 3 3" xfId="42370" xr:uid="{00000000-0005-0000-0000-00001E0B0000}"/>
    <cellStyle name="_PercentSpace 2 4" xfId="42371" xr:uid="{00000000-0005-0000-0000-00001F0B0000}"/>
    <cellStyle name="_PercentSpace 2 4 2" xfId="42372" xr:uid="{00000000-0005-0000-0000-0000200B0000}"/>
    <cellStyle name="_PercentSpace 2 4 2 2" xfId="42373" xr:uid="{00000000-0005-0000-0000-0000210B0000}"/>
    <cellStyle name="_PercentSpace 2 4 3" xfId="42374" xr:uid="{00000000-0005-0000-0000-0000220B0000}"/>
    <cellStyle name="_PercentSpace 2 5" xfId="42375" xr:uid="{00000000-0005-0000-0000-0000230B0000}"/>
    <cellStyle name="_PercentSpace 2 5 2" xfId="42376" xr:uid="{00000000-0005-0000-0000-0000240B0000}"/>
    <cellStyle name="_PercentSpace 2 6" xfId="42377"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8" xr:uid="{00000000-0005-0000-0000-0000290B0000}"/>
    <cellStyle name="_PercentSpace 3 2 3" xfId="42379" xr:uid="{00000000-0005-0000-0000-00002A0B0000}"/>
    <cellStyle name="_PercentSpace 3 3" xfId="12344" xr:uid="{00000000-0005-0000-0000-00002B0B0000}"/>
    <cellStyle name="_PercentSpace 3 3 2" xfId="42380" xr:uid="{00000000-0005-0000-0000-00002C0B0000}"/>
    <cellStyle name="_PercentSpace 3 3 3" xfId="42381" xr:uid="{00000000-0005-0000-0000-00002D0B0000}"/>
    <cellStyle name="_PercentSpace 3 3 4" xfId="42382" xr:uid="{00000000-0005-0000-0000-00002E0B0000}"/>
    <cellStyle name="_PercentSpace 3 4" xfId="37158" xr:uid="{00000000-0005-0000-0000-00002F0B0000}"/>
    <cellStyle name="_PercentSpace 4" xfId="12345" xr:uid="{00000000-0005-0000-0000-0000300B0000}"/>
    <cellStyle name="_PercentSpace 4 2" xfId="12346" xr:uid="{00000000-0005-0000-0000-0000310B0000}"/>
    <cellStyle name="_PercentSpace 4 2 2" xfId="42383" xr:uid="{00000000-0005-0000-0000-0000320B0000}"/>
    <cellStyle name="_PercentSpace 4 2 2 2" xfId="42384" xr:uid="{00000000-0005-0000-0000-0000330B0000}"/>
    <cellStyle name="_PercentSpace 4 2 2 2 2" xfId="42385" xr:uid="{00000000-0005-0000-0000-0000340B0000}"/>
    <cellStyle name="_PercentSpace 4 2 2 3" xfId="42386" xr:uid="{00000000-0005-0000-0000-0000350B0000}"/>
    <cellStyle name="_PercentSpace 4 2 3" xfId="42387" xr:uid="{00000000-0005-0000-0000-0000360B0000}"/>
    <cellStyle name="_PercentSpace 4 2 3 2" xfId="42388" xr:uid="{00000000-0005-0000-0000-0000370B0000}"/>
    <cellStyle name="_PercentSpace 4 2 4" xfId="42389" xr:uid="{00000000-0005-0000-0000-0000380B0000}"/>
    <cellStyle name="_PercentSpace 4 3" xfId="37159" xr:uid="{00000000-0005-0000-0000-0000390B0000}"/>
    <cellStyle name="_PercentSpace 4 3 2" xfId="42390" xr:uid="{00000000-0005-0000-0000-00003A0B0000}"/>
    <cellStyle name="_PercentSpace 4 3 2 2" xfId="42391" xr:uid="{00000000-0005-0000-0000-00003B0B0000}"/>
    <cellStyle name="_PercentSpace 4 3 3" xfId="42392" xr:uid="{00000000-0005-0000-0000-00003C0B0000}"/>
    <cellStyle name="_PercentSpace 4 4" xfId="42393" xr:uid="{00000000-0005-0000-0000-00003D0B0000}"/>
    <cellStyle name="_PercentSpace 4 4 2" xfId="42394" xr:uid="{00000000-0005-0000-0000-00003E0B0000}"/>
    <cellStyle name="_PercentSpace 4 5" xfId="42395" xr:uid="{00000000-0005-0000-0000-00003F0B0000}"/>
    <cellStyle name="_PercentSpace 5" xfId="37160" xr:uid="{00000000-0005-0000-0000-0000400B0000}"/>
    <cellStyle name="_PercentSpace 5 2" xfId="42396" xr:uid="{00000000-0005-0000-0000-0000410B0000}"/>
    <cellStyle name="_PercentSpace 5 2 2" xfId="42397" xr:uid="{00000000-0005-0000-0000-0000420B0000}"/>
    <cellStyle name="_PercentSpace 5 2 2 2" xfId="42398" xr:uid="{00000000-0005-0000-0000-0000430B0000}"/>
    <cellStyle name="_PercentSpace 5 2 2 2 2" xfId="42399" xr:uid="{00000000-0005-0000-0000-0000440B0000}"/>
    <cellStyle name="_PercentSpace 5 2 2 3" xfId="42400" xr:uid="{00000000-0005-0000-0000-0000450B0000}"/>
    <cellStyle name="_PercentSpace 5 2 3" xfId="42401" xr:uid="{00000000-0005-0000-0000-0000460B0000}"/>
    <cellStyle name="_PercentSpace 5 2 3 2" xfId="42402" xr:uid="{00000000-0005-0000-0000-0000470B0000}"/>
    <cellStyle name="_PercentSpace 5 2 4" xfId="42403" xr:uid="{00000000-0005-0000-0000-0000480B0000}"/>
    <cellStyle name="_PercentSpace 5 3" xfId="42404" xr:uid="{00000000-0005-0000-0000-0000490B0000}"/>
    <cellStyle name="_PercentSpace 5 3 2" xfId="42405" xr:uid="{00000000-0005-0000-0000-00004A0B0000}"/>
    <cellStyle name="_PercentSpace 5 3 2 2" xfId="42406" xr:uid="{00000000-0005-0000-0000-00004B0B0000}"/>
    <cellStyle name="_PercentSpace 5 3 3" xfId="42407" xr:uid="{00000000-0005-0000-0000-00004C0B0000}"/>
    <cellStyle name="_PercentSpace 5 4" xfId="42408" xr:uid="{00000000-0005-0000-0000-00004D0B0000}"/>
    <cellStyle name="_PercentSpace 5 4 2" xfId="42409" xr:uid="{00000000-0005-0000-0000-00004E0B0000}"/>
    <cellStyle name="_PercentSpace 5 5" xfId="42410" xr:uid="{00000000-0005-0000-0000-00004F0B0000}"/>
    <cellStyle name="_PercentSpace 6" xfId="42411" xr:uid="{00000000-0005-0000-0000-0000500B0000}"/>
    <cellStyle name="_PercentSpace 6 2" xfId="42412" xr:uid="{00000000-0005-0000-0000-0000510B0000}"/>
    <cellStyle name="_PercentSpace 6 2 2" xfId="42413" xr:uid="{00000000-0005-0000-0000-0000520B0000}"/>
    <cellStyle name="_PercentSpace 6 2 2 2" xfId="42414" xr:uid="{00000000-0005-0000-0000-0000530B0000}"/>
    <cellStyle name="_PercentSpace 6 2 2 2 2" xfId="42415" xr:uid="{00000000-0005-0000-0000-0000540B0000}"/>
    <cellStyle name="_PercentSpace 6 2 2 3" xfId="42416" xr:uid="{00000000-0005-0000-0000-0000550B0000}"/>
    <cellStyle name="_PercentSpace 6 2 3" xfId="42417" xr:uid="{00000000-0005-0000-0000-0000560B0000}"/>
    <cellStyle name="_PercentSpace 6 2 3 2" xfId="42418" xr:uid="{00000000-0005-0000-0000-0000570B0000}"/>
    <cellStyle name="_PercentSpace 6 2 4" xfId="42419" xr:uid="{00000000-0005-0000-0000-0000580B0000}"/>
    <cellStyle name="_PercentSpace 6 3" xfId="42420" xr:uid="{00000000-0005-0000-0000-0000590B0000}"/>
    <cellStyle name="_PercentSpace 6 3 2" xfId="42421" xr:uid="{00000000-0005-0000-0000-00005A0B0000}"/>
    <cellStyle name="_PercentSpace 6 3 2 2" xfId="42422" xr:uid="{00000000-0005-0000-0000-00005B0B0000}"/>
    <cellStyle name="_PercentSpace 6 3 3" xfId="42423" xr:uid="{00000000-0005-0000-0000-00005C0B0000}"/>
    <cellStyle name="_PercentSpace 6 4" xfId="42424" xr:uid="{00000000-0005-0000-0000-00005D0B0000}"/>
    <cellStyle name="_PercentSpace 6 4 2" xfId="42425" xr:uid="{00000000-0005-0000-0000-00005E0B0000}"/>
    <cellStyle name="_PercentSpace 6 5" xfId="42426" xr:uid="{00000000-0005-0000-0000-00005F0B0000}"/>
    <cellStyle name="_PercentSpace 7" xfId="42427" xr:uid="{00000000-0005-0000-0000-0000600B0000}"/>
    <cellStyle name="_PercentSpace 7 2" xfId="42428" xr:uid="{00000000-0005-0000-0000-0000610B0000}"/>
    <cellStyle name="_PercentSpace 7 2 2" xfId="42429" xr:uid="{00000000-0005-0000-0000-0000620B0000}"/>
    <cellStyle name="_PercentSpace 7 2 2 2" xfId="42430" xr:uid="{00000000-0005-0000-0000-0000630B0000}"/>
    <cellStyle name="_PercentSpace 7 2 3" xfId="42431" xr:uid="{00000000-0005-0000-0000-0000640B0000}"/>
    <cellStyle name="_PercentSpace 7 3" xfId="42432" xr:uid="{00000000-0005-0000-0000-0000650B0000}"/>
    <cellStyle name="_PercentSpace 7 3 2" xfId="42433" xr:uid="{00000000-0005-0000-0000-0000660B0000}"/>
    <cellStyle name="_PercentSpace 7 3 2 2" xfId="42434" xr:uid="{00000000-0005-0000-0000-0000670B0000}"/>
    <cellStyle name="_PercentSpace 7 3 3" xfId="42435" xr:uid="{00000000-0005-0000-0000-0000680B0000}"/>
    <cellStyle name="_PercentSpace 7 4" xfId="42436" xr:uid="{00000000-0005-0000-0000-0000690B0000}"/>
    <cellStyle name="_PercentSpace 7 4 2" xfId="42437" xr:uid="{00000000-0005-0000-0000-00006A0B0000}"/>
    <cellStyle name="_PercentSpace 7 5" xfId="42438" xr:uid="{00000000-0005-0000-0000-00006B0B0000}"/>
    <cellStyle name="_PercentSpace 8" xfId="42439" xr:uid="{00000000-0005-0000-0000-00006C0B0000}"/>
    <cellStyle name="_PercentSpace 8 2" xfId="42440" xr:uid="{00000000-0005-0000-0000-00006D0B0000}"/>
    <cellStyle name="_PercentSpace 8 2 2" xfId="42441" xr:uid="{00000000-0005-0000-0000-00006E0B0000}"/>
    <cellStyle name="_PercentSpace 8 3" xfId="42442" xr:uid="{00000000-0005-0000-0000-00006F0B0000}"/>
    <cellStyle name="_PercentSpace 9" xfId="42443" xr:uid="{00000000-0005-0000-0000-0000700B0000}"/>
    <cellStyle name="_PercentSpace 9 2" xfId="42444" xr:uid="{00000000-0005-0000-0000-0000710B0000}"/>
    <cellStyle name="_PercentSpace 9 2 2" xfId="42445" xr:uid="{00000000-0005-0000-0000-0000720B0000}"/>
    <cellStyle name="_PercentSpace 9 3" xfId="42446" xr:uid="{00000000-0005-0000-0000-0000730B0000}"/>
    <cellStyle name="_PercentSpace_Bal Sheet, P&amp;L v4" xfId="279" xr:uid="{00000000-0005-0000-0000-0000740B0000}"/>
    <cellStyle name="_PercentSpace_Bal Sheet, P&amp;L v4 2" xfId="42447" xr:uid="{00000000-0005-0000-0000-0000750B0000}"/>
    <cellStyle name="_PercentSpace_Market Cap" xfId="280" xr:uid="{00000000-0005-0000-0000-0000760B0000}"/>
    <cellStyle name="_PercentSpace_Market Cap 10" xfId="42448" xr:uid="{00000000-0005-0000-0000-0000770B0000}"/>
    <cellStyle name="_PercentSpace_Market Cap 10 2" xfId="42449" xr:uid="{00000000-0005-0000-0000-0000780B0000}"/>
    <cellStyle name="_PercentSpace_Market Cap 11" xfId="42450" xr:uid="{00000000-0005-0000-0000-0000790B0000}"/>
    <cellStyle name="_PercentSpace_Market Cap 12" xfId="42451" xr:uid="{00000000-0005-0000-0000-00007A0B0000}"/>
    <cellStyle name="_PercentSpace_Market Cap 13" xfId="42452" xr:uid="{00000000-0005-0000-0000-00007B0B0000}"/>
    <cellStyle name="_PercentSpace_Market Cap 2" xfId="281" xr:uid="{00000000-0005-0000-0000-00007C0B0000}"/>
    <cellStyle name="_PercentSpace_Market Cap 2 2" xfId="12347" xr:uid="{00000000-0005-0000-0000-00007D0B0000}"/>
    <cellStyle name="_PercentSpace_Market Cap 2 2 2" xfId="42453" xr:uid="{00000000-0005-0000-0000-00007E0B0000}"/>
    <cellStyle name="_PercentSpace_Market Cap 2 2 2 2" xfId="42454" xr:uid="{00000000-0005-0000-0000-00007F0B0000}"/>
    <cellStyle name="_PercentSpace_Market Cap 2 2 2 2 2" xfId="42455" xr:uid="{00000000-0005-0000-0000-0000800B0000}"/>
    <cellStyle name="_PercentSpace_Market Cap 2 2 2 3" xfId="42456" xr:uid="{00000000-0005-0000-0000-0000810B0000}"/>
    <cellStyle name="_PercentSpace_Market Cap 2 2 3" xfId="42457" xr:uid="{00000000-0005-0000-0000-0000820B0000}"/>
    <cellStyle name="_PercentSpace_Market Cap 2 2 3 2" xfId="42458" xr:uid="{00000000-0005-0000-0000-0000830B0000}"/>
    <cellStyle name="_PercentSpace_Market Cap 2 2 4" xfId="42459" xr:uid="{00000000-0005-0000-0000-0000840B0000}"/>
    <cellStyle name="_PercentSpace_Market Cap 2 3" xfId="37161" xr:uid="{00000000-0005-0000-0000-0000850B0000}"/>
    <cellStyle name="_PercentSpace_Market Cap 2 3 2" xfId="42460" xr:uid="{00000000-0005-0000-0000-0000860B0000}"/>
    <cellStyle name="_PercentSpace_Market Cap 2 3 2 2" xfId="42461" xr:uid="{00000000-0005-0000-0000-0000870B0000}"/>
    <cellStyle name="_PercentSpace_Market Cap 2 3 3" xfId="42462" xr:uid="{00000000-0005-0000-0000-0000880B0000}"/>
    <cellStyle name="_PercentSpace_Market Cap 2 4" xfId="42463" xr:uid="{00000000-0005-0000-0000-0000890B0000}"/>
    <cellStyle name="_PercentSpace_Market Cap 2 4 2" xfId="42464" xr:uid="{00000000-0005-0000-0000-00008A0B0000}"/>
    <cellStyle name="_PercentSpace_Market Cap 2 4 2 2" xfId="42465" xr:uid="{00000000-0005-0000-0000-00008B0B0000}"/>
    <cellStyle name="_PercentSpace_Market Cap 2 4 3" xfId="42466" xr:uid="{00000000-0005-0000-0000-00008C0B0000}"/>
    <cellStyle name="_PercentSpace_Market Cap 2 5" xfId="42467" xr:uid="{00000000-0005-0000-0000-00008D0B0000}"/>
    <cellStyle name="_PercentSpace_Market Cap 2 5 2" xfId="42468" xr:uid="{00000000-0005-0000-0000-00008E0B0000}"/>
    <cellStyle name="_PercentSpace_Market Cap 2 6" xfId="42469"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70" xr:uid="{00000000-0005-0000-0000-0000930B0000}"/>
    <cellStyle name="_PercentSpace_Market Cap 3 2 3" xfId="42471" xr:uid="{00000000-0005-0000-0000-0000940B0000}"/>
    <cellStyle name="_PercentSpace_Market Cap 3 3" xfId="12351" xr:uid="{00000000-0005-0000-0000-0000950B0000}"/>
    <cellStyle name="_PercentSpace_Market Cap 3 3 2" xfId="42472" xr:uid="{00000000-0005-0000-0000-0000960B0000}"/>
    <cellStyle name="_PercentSpace_Market Cap 3 3 3" xfId="42473" xr:uid="{00000000-0005-0000-0000-0000970B0000}"/>
    <cellStyle name="_PercentSpace_Market Cap 3 3 4" xfId="42474" xr:uid="{00000000-0005-0000-0000-0000980B0000}"/>
    <cellStyle name="_PercentSpace_Market Cap 3 4" xfId="37162" xr:uid="{00000000-0005-0000-0000-0000990B0000}"/>
    <cellStyle name="_PercentSpace_Market Cap 4" xfId="12352" xr:uid="{00000000-0005-0000-0000-00009A0B0000}"/>
    <cellStyle name="_PercentSpace_Market Cap 4 2" xfId="12353" xr:uid="{00000000-0005-0000-0000-00009B0B0000}"/>
    <cellStyle name="_PercentSpace_Market Cap 4 2 2" xfId="42475" xr:uid="{00000000-0005-0000-0000-00009C0B0000}"/>
    <cellStyle name="_PercentSpace_Market Cap 4 2 2 2" xfId="42476" xr:uid="{00000000-0005-0000-0000-00009D0B0000}"/>
    <cellStyle name="_PercentSpace_Market Cap 4 2 2 2 2" xfId="42477" xr:uid="{00000000-0005-0000-0000-00009E0B0000}"/>
    <cellStyle name="_PercentSpace_Market Cap 4 2 2 3" xfId="42478" xr:uid="{00000000-0005-0000-0000-00009F0B0000}"/>
    <cellStyle name="_PercentSpace_Market Cap 4 2 3" xfId="42479" xr:uid="{00000000-0005-0000-0000-0000A00B0000}"/>
    <cellStyle name="_PercentSpace_Market Cap 4 2 3 2" xfId="42480" xr:uid="{00000000-0005-0000-0000-0000A10B0000}"/>
    <cellStyle name="_PercentSpace_Market Cap 4 2 4" xfId="42481" xr:uid="{00000000-0005-0000-0000-0000A20B0000}"/>
    <cellStyle name="_PercentSpace_Market Cap 4 3" xfId="37163" xr:uid="{00000000-0005-0000-0000-0000A30B0000}"/>
    <cellStyle name="_PercentSpace_Market Cap 4 3 2" xfId="42482" xr:uid="{00000000-0005-0000-0000-0000A40B0000}"/>
    <cellStyle name="_PercentSpace_Market Cap 4 3 2 2" xfId="42483" xr:uid="{00000000-0005-0000-0000-0000A50B0000}"/>
    <cellStyle name="_PercentSpace_Market Cap 4 3 3" xfId="42484" xr:uid="{00000000-0005-0000-0000-0000A60B0000}"/>
    <cellStyle name="_PercentSpace_Market Cap 4 4" xfId="42485" xr:uid="{00000000-0005-0000-0000-0000A70B0000}"/>
    <cellStyle name="_PercentSpace_Market Cap 4 4 2" xfId="42486" xr:uid="{00000000-0005-0000-0000-0000A80B0000}"/>
    <cellStyle name="_PercentSpace_Market Cap 4 5" xfId="42487" xr:uid="{00000000-0005-0000-0000-0000A90B0000}"/>
    <cellStyle name="_PercentSpace_Market Cap 5" xfId="37164" xr:uid="{00000000-0005-0000-0000-0000AA0B0000}"/>
    <cellStyle name="_PercentSpace_Market Cap 5 2" xfId="42488" xr:uid="{00000000-0005-0000-0000-0000AB0B0000}"/>
    <cellStyle name="_PercentSpace_Market Cap 5 2 2" xfId="42489" xr:uid="{00000000-0005-0000-0000-0000AC0B0000}"/>
    <cellStyle name="_PercentSpace_Market Cap 5 2 2 2" xfId="42490" xr:uid="{00000000-0005-0000-0000-0000AD0B0000}"/>
    <cellStyle name="_PercentSpace_Market Cap 5 2 2 2 2" xfId="42491" xr:uid="{00000000-0005-0000-0000-0000AE0B0000}"/>
    <cellStyle name="_PercentSpace_Market Cap 5 2 2 3" xfId="42492" xr:uid="{00000000-0005-0000-0000-0000AF0B0000}"/>
    <cellStyle name="_PercentSpace_Market Cap 5 2 3" xfId="42493" xr:uid="{00000000-0005-0000-0000-0000B00B0000}"/>
    <cellStyle name="_PercentSpace_Market Cap 5 2 3 2" xfId="42494" xr:uid="{00000000-0005-0000-0000-0000B10B0000}"/>
    <cellStyle name="_PercentSpace_Market Cap 5 2 4" xfId="42495" xr:uid="{00000000-0005-0000-0000-0000B20B0000}"/>
    <cellStyle name="_PercentSpace_Market Cap 5 3" xfId="42496" xr:uid="{00000000-0005-0000-0000-0000B30B0000}"/>
    <cellStyle name="_PercentSpace_Market Cap 5 3 2" xfId="42497" xr:uid="{00000000-0005-0000-0000-0000B40B0000}"/>
    <cellStyle name="_PercentSpace_Market Cap 5 3 2 2" xfId="42498" xr:uid="{00000000-0005-0000-0000-0000B50B0000}"/>
    <cellStyle name="_PercentSpace_Market Cap 5 3 3" xfId="42499" xr:uid="{00000000-0005-0000-0000-0000B60B0000}"/>
    <cellStyle name="_PercentSpace_Market Cap 5 4" xfId="42500" xr:uid="{00000000-0005-0000-0000-0000B70B0000}"/>
    <cellStyle name="_PercentSpace_Market Cap 5 4 2" xfId="42501" xr:uid="{00000000-0005-0000-0000-0000B80B0000}"/>
    <cellStyle name="_PercentSpace_Market Cap 5 5" xfId="42502" xr:uid="{00000000-0005-0000-0000-0000B90B0000}"/>
    <cellStyle name="_PercentSpace_Market Cap 6" xfId="42503" xr:uid="{00000000-0005-0000-0000-0000BA0B0000}"/>
    <cellStyle name="_PercentSpace_Market Cap 6 2" xfId="42504" xr:uid="{00000000-0005-0000-0000-0000BB0B0000}"/>
    <cellStyle name="_PercentSpace_Market Cap 6 2 2" xfId="42505" xr:uid="{00000000-0005-0000-0000-0000BC0B0000}"/>
    <cellStyle name="_PercentSpace_Market Cap 6 2 2 2" xfId="42506" xr:uid="{00000000-0005-0000-0000-0000BD0B0000}"/>
    <cellStyle name="_PercentSpace_Market Cap 6 2 2 2 2" xfId="42507" xr:uid="{00000000-0005-0000-0000-0000BE0B0000}"/>
    <cellStyle name="_PercentSpace_Market Cap 6 2 2 3" xfId="42508" xr:uid="{00000000-0005-0000-0000-0000BF0B0000}"/>
    <cellStyle name="_PercentSpace_Market Cap 6 2 3" xfId="42509" xr:uid="{00000000-0005-0000-0000-0000C00B0000}"/>
    <cellStyle name="_PercentSpace_Market Cap 6 2 3 2" xfId="42510" xr:uid="{00000000-0005-0000-0000-0000C10B0000}"/>
    <cellStyle name="_PercentSpace_Market Cap 6 2 4" xfId="42511" xr:uid="{00000000-0005-0000-0000-0000C20B0000}"/>
    <cellStyle name="_PercentSpace_Market Cap 6 3" xfId="42512" xr:uid="{00000000-0005-0000-0000-0000C30B0000}"/>
    <cellStyle name="_PercentSpace_Market Cap 6 3 2" xfId="42513" xr:uid="{00000000-0005-0000-0000-0000C40B0000}"/>
    <cellStyle name="_PercentSpace_Market Cap 6 3 2 2" xfId="42514" xr:uid="{00000000-0005-0000-0000-0000C50B0000}"/>
    <cellStyle name="_PercentSpace_Market Cap 6 3 3" xfId="42515" xr:uid="{00000000-0005-0000-0000-0000C60B0000}"/>
    <cellStyle name="_PercentSpace_Market Cap 6 4" xfId="42516" xr:uid="{00000000-0005-0000-0000-0000C70B0000}"/>
    <cellStyle name="_PercentSpace_Market Cap 6 4 2" xfId="42517" xr:uid="{00000000-0005-0000-0000-0000C80B0000}"/>
    <cellStyle name="_PercentSpace_Market Cap 6 5" xfId="42518" xr:uid="{00000000-0005-0000-0000-0000C90B0000}"/>
    <cellStyle name="_PercentSpace_Market Cap 7" xfId="42519" xr:uid="{00000000-0005-0000-0000-0000CA0B0000}"/>
    <cellStyle name="_PercentSpace_Market Cap 7 2" xfId="42520" xr:uid="{00000000-0005-0000-0000-0000CB0B0000}"/>
    <cellStyle name="_PercentSpace_Market Cap 7 2 2" xfId="42521" xr:uid="{00000000-0005-0000-0000-0000CC0B0000}"/>
    <cellStyle name="_PercentSpace_Market Cap 7 2 2 2" xfId="42522" xr:uid="{00000000-0005-0000-0000-0000CD0B0000}"/>
    <cellStyle name="_PercentSpace_Market Cap 7 2 3" xfId="42523" xr:uid="{00000000-0005-0000-0000-0000CE0B0000}"/>
    <cellStyle name="_PercentSpace_Market Cap 7 3" xfId="42524" xr:uid="{00000000-0005-0000-0000-0000CF0B0000}"/>
    <cellStyle name="_PercentSpace_Market Cap 7 3 2" xfId="42525" xr:uid="{00000000-0005-0000-0000-0000D00B0000}"/>
    <cellStyle name="_PercentSpace_Market Cap 7 3 2 2" xfId="42526" xr:uid="{00000000-0005-0000-0000-0000D10B0000}"/>
    <cellStyle name="_PercentSpace_Market Cap 7 3 3" xfId="42527" xr:uid="{00000000-0005-0000-0000-0000D20B0000}"/>
    <cellStyle name="_PercentSpace_Market Cap 7 4" xfId="42528" xr:uid="{00000000-0005-0000-0000-0000D30B0000}"/>
    <cellStyle name="_PercentSpace_Market Cap 7 4 2" xfId="42529" xr:uid="{00000000-0005-0000-0000-0000D40B0000}"/>
    <cellStyle name="_PercentSpace_Market Cap 7 5" xfId="42530" xr:uid="{00000000-0005-0000-0000-0000D50B0000}"/>
    <cellStyle name="_PercentSpace_Market Cap 8" xfId="42531" xr:uid="{00000000-0005-0000-0000-0000D60B0000}"/>
    <cellStyle name="_PercentSpace_Market Cap 8 2" xfId="42532" xr:uid="{00000000-0005-0000-0000-0000D70B0000}"/>
    <cellStyle name="_PercentSpace_Market Cap 8 2 2" xfId="42533" xr:uid="{00000000-0005-0000-0000-0000D80B0000}"/>
    <cellStyle name="_PercentSpace_Market Cap 8 3" xfId="42534" xr:uid="{00000000-0005-0000-0000-0000D90B0000}"/>
    <cellStyle name="_PercentSpace_Market Cap 9" xfId="42535" xr:uid="{00000000-0005-0000-0000-0000DA0B0000}"/>
    <cellStyle name="_PercentSpace_Market Cap 9 2" xfId="42536" xr:uid="{00000000-0005-0000-0000-0000DB0B0000}"/>
    <cellStyle name="_PercentSpace_Market Cap 9 2 2" xfId="42537" xr:uid="{00000000-0005-0000-0000-0000DC0B0000}"/>
    <cellStyle name="_PercentSpace_Market Cap 9 3" xfId="42538"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9"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40" xr:uid="{00000000-0005-0000-0000-0000E70B0000}"/>
    <cellStyle name="_R21 A390000 Finans 220110" xfId="12360" xr:uid="{00000000-0005-0000-0000-0000E80B0000}"/>
    <cellStyle name="_Rapport_kreditt_1004_Hilde" xfId="42541" xr:uid="{00000000-0005-0000-0000-0000E90B0000}"/>
    <cellStyle name="_Res 09 10" xfId="37165" xr:uid="{00000000-0005-0000-0000-0000EA0B0000}"/>
    <cellStyle name="_Res 09 10_Q Sum_Res N" xfId="37166"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2" xr:uid="{00000000-0005-0000-0000-0000F00B0000}"/>
    <cellStyle name="_RETAIL 2008_Kontroll ME" xfId="12365" xr:uid="{00000000-0005-0000-0000-0000F10B0000}"/>
    <cellStyle name="_RETAIL 2008_Kontroll-fane" xfId="12366" xr:uid="{00000000-0005-0000-0000-0000F20B0000}"/>
    <cellStyle name="_RETAIL 2008_Q Sum_Res N" xfId="37167" xr:uid="{00000000-0005-0000-0000-0000F30B0000}"/>
    <cellStyle name="_RETAIL 2008_Results &amp; key fig." xfId="42543"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4"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5" xr:uid="{00000000-0005-0000-0000-0000FC0B0000}"/>
    <cellStyle name="_Samleoversikt" xfId="284" xr:uid="{00000000-0005-0000-0000-0000FD0B0000}"/>
    <cellStyle name="_Samleoversikt 10" xfId="42546" xr:uid="{00000000-0005-0000-0000-0000FE0B0000}"/>
    <cellStyle name="_Samleoversikt 10 2" xfId="42547" xr:uid="{00000000-0005-0000-0000-0000FF0B0000}"/>
    <cellStyle name="_Samleoversikt 10 2 2" xfId="42548" xr:uid="{00000000-0005-0000-0000-0000000C0000}"/>
    <cellStyle name="_Samleoversikt 10 2 2 2" xfId="42549" xr:uid="{00000000-0005-0000-0000-0000010C0000}"/>
    <cellStyle name="_Samleoversikt 10 2 3" xfId="42550" xr:uid="{00000000-0005-0000-0000-0000020C0000}"/>
    <cellStyle name="_Samleoversikt 10 2 3 2" xfId="42551" xr:uid="{00000000-0005-0000-0000-0000030C0000}"/>
    <cellStyle name="_Samleoversikt 10 2 4" xfId="42552" xr:uid="{00000000-0005-0000-0000-0000040C0000}"/>
    <cellStyle name="_Samleoversikt 10 3" xfId="42553" xr:uid="{00000000-0005-0000-0000-0000050C0000}"/>
    <cellStyle name="_Samleoversikt 10 3 2" xfId="42554" xr:uid="{00000000-0005-0000-0000-0000060C0000}"/>
    <cellStyle name="_Samleoversikt 10 4" xfId="42555" xr:uid="{00000000-0005-0000-0000-0000070C0000}"/>
    <cellStyle name="_Samleoversikt 10 4 2" xfId="42556" xr:uid="{00000000-0005-0000-0000-0000080C0000}"/>
    <cellStyle name="_Samleoversikt 10 5" xfId="42557" xr:uid="{00000000-0005-0000-0000-0000090C0000}"/>
    <cellStyle name="_Samleoversikt 11" xfId="42558" xr:uid="{00000000-0005-0000-0000-00000A0C0000}"/>
    <cellStyle name="_Samleoversikt 11 2" xfId="42559" xr:uid="{00000000-0005-0000-0000-00000B0C0000}"/>
    <cellStyle name="_Samleoversikt 11 2 2" xfId="42560" xr:uid="{00000000-0005-0000-0000-00000C0C0000}"/>
    <cellStyle name="_Samleoversikt 11 3" xfId="42561" xr:uid="{00000000-0005-0000-0000-00000D0C0000}"/>
    <cellStyle name="_Samleoversikt 11 3 2" xfId="42562" xr:uid="{00000000-0005-0000-0000-00000E0C0000}"/>
    <cellStyle name="_Samleoversikt 11 4" xfId="42563" xr:uid="{00000000-0005-0000-0000-00000F0C0000}"/>
    <cellStyle name="_Samleoversikt 12" xfId="42564" xr:uid="{00000000-0005-0000-0000-0000100C0000}"/>
    <cellStyle name="_Samleoversikt 12 2" xfId="42565" xr:uid="{00000000-0005-0000-0000-0000110C0000}"/>
    <cellStyle name="_Samleoversikt 12 2 2" xfId="42566" xr:uid="{00000000-0005-0000-0000-0000120C0000}"/>
    <cellStyle name="_Samleoversikt 12 3" xfId="42567" xr:uid="{00000000-0005-0000-0000-0000130C0000}"/>
    <cellStyle name="_Samleoversikt 13" xfId="42568" xr:uid="{00000000-0005-0000-0000-0000140C0000}"/>
    <cellStyle name="_Samleoversikt 13 2" xfId="42569" xr:uid="{00000000-0005-0000-0000-0000150C0000}"/>
    <cellStyle name="_Samleoversikt 13 2 2" xfId="42570" xr:uid="{00000000-0005-0000-0000-0000160C0000}"/>
    <cellStyle name="_Samleoversikt 13 2 3" xfId="42571" xr:uid="{00000000-0005-0000-0000-0000170C0000}"/>
    <cellStyle name="_Samleoversikt 14" xfId="42572" xr:uid="{00000000-0005-0000-0000-0000180C0000}"/>
    <cellStyle name="_Samleoversikt 14 2" xfId="42573" xr:uid="{00000000-0005-0000-0000-0000190C0000}"/>
    <cellStyle name="_Samleoversikt 14 3" xfId="42574" xr:uid="{00000000-0005-0000-0000-00001A0C0000}"/>
    <cellStyle name="_Samleoversikt 15" xfId="42575" xr:uid="{00000000-0005-0000-0000-00001B0C0000}"/>
    <cellStyle name="_Samleoversikt 15 2" xfId="42576" xr:uid="{00000000-0005-0000-0000-00001C0C0000}"/>
    <cellStyle name="_Samleoversikt 16" xfId="42577" xr:uid="{00000000-0005-0000-0000-00001D0C0000}"/>
    <cellStyle name="_Samleoversikt 16 2" xfId="42578" xr:uid="{00000000-0005-0000-0000-00001E0C0000}"/>
    <cellStyle name="_Samleoversikt 16 3" xfId="42579" xr:uid="{00000000-0005-0000-0000-00001F0C0000}"/>
    <cellStyle name="_Samleoversikt 17" xfId="42580" xr:uid="{00000000-0005-0000-0000-0000200C0000}"/>
    <cellStyle name="_Samleoversikt 17 2" xfId="42581" xr:uid="{00000000-0005-0000-0000-0000210C0000}"/>
    <cellStyle name="_Samleoversikt 17 3" xfId="42582" xr:uid="{00000000-0005-0000-0000-0000220C0000}"/>
    <cellStyle name="_Samleoversikt 18" xfId="42583" xr:uid="{00000000-0005-0000-0000-0000230C0000}"/>
    <cellStyle name="_Samleoversikt 18 2" xfId="42584" xr:uid="{00000000-0005-0000-0000-0000240C0000}"/>
    <cellStyle name="_Samleoversikt 19" xfId="42585" xr:uid="{00000000-0005-0000-0000-0000250C0000}"/>
    <cellStyle name="_Samleoversikt 2" xfId="285" xr:uid="{00000000-0005-0000-0000-0000260C0000}"/>
    <cellStyle name="_Samleoversikt 2 2" xfId="37168" xr:uid="{00000000-0005-0000-0000-0000270C0000}"/>
    <cellStyle name="_Samleoversikt 2 2 2" xfId="42586" xr:uid="{00000000-0005-0000-0000-0000280C0000}"/>
    <cellStyle name="_Samleoversikt 2 2 2 2" xfId="42587" xr:uid="{00000000-0005-0000-0000-0000290C0000}"/>
    <cellStyle name="_Samleoversikt 2 2 2 2 2" xfId="42588" xr:uid="{00000000-0005-0000-0000-00002A0C0000}"/>
    <cellStyle name="_Samleoversikt 2 2 2 2 2 2" xfId="42589" xr:uid="{00000000-0005-0000-0000-00002B0C0000}"/>
    <cellStyle name="_Samleoversikt 2 2 2 2 2 2 2" xfId="42590" xr:uid="{00000000-0005-0000-0000-00002C0C0000}"/>
    <cellStyle name="_Samleoversikt 2 2 2 2 2 3" xfId="42591" xr:uid="{00000000-0005-0000-0000-00002D0C0000}"/>
    <cellStyle name="_Samleoversikt 2 2 2 2 3" xfId="42592" xr:uid="{00000000-0005-0000-0000-00002E0C0000}"/>
    <cellStyle name="_Samleoversikt 2 2 2 2 3 2" xfId="42593" xr:uid="{00000000-0005-0000-0000-00002F0C0000}"/>
    <cellStyle name="_Samleoversikt 2 2 2 2 4" xfId="42594" xr:uid="{00000000-0005-0000-0000-0000300C0000}"/>
    <cellStyle name="_Samleoversikt 2 2 2 3" xfId="42595" xr:uid="{00000000-0005-0000-0000-0000310C0000}"/>
    <cellStyle name="_Samleoversikt 2 2 2 3 2" xfId="42596" xr:uid="{00000000-0005-0000-0000-0000320C0000}"/>
    <cellStyle name="_Samleoversikt 2 2 2 3 2 2" xfId="42597" xr:uid="{00000000-0005-0000-0000-0000330C0000}"/>
    <cellStyle name="_Samleoversikt 2 2 2 3 3" xfId="42598" xr:uid="{00000000-0005-0000-0000-0000340C0000}"/>
    <cellStyle name="_Samleoversikt 2 2 2 4" xfId="42599" xr:uid="{00000000-0005-0000-0000-0000350C0000}"/>
    <cellStyle name="_Samleoversikt 2 2 2 4 2" xfId="42600" xr:uid="{00000000-0005-0000-0000-0000360C0000}"/>
    <cellStyle name="_Samleoversikt 2 2 2 5" xfId="42601" xr:uid="{00000000-0005-0000-0000-0000370C0000}"/>
    <cellStyle name="_Samleoversikt 2 2 3" xfId="42602" xr:uid="{00000000-0005-0000-0000-0000380C0000}"/>
    <cellStyle name="_Samleoversikt 2 2 3 2" xfId="42603" xr:uid="{00000000-0005-0000-0000-0000390C0000}"/>
    <cellStyle name="_Samleoversikt 2 2 3 2 2" xfId="42604" xr:uid="{00000000-0005-0000-0000-00003A0C0000}"/>
    <cellStyle name="_Samleoversikt 2 2 3 2 2 2" xfId="42605" xr:uid="{00000000-0005-0000-0000-00003B0C0000}"/>
    <cellStyle name="_Samleoversikt 2 2 3 2 3" xfId="42606" xr:uid="{00000000-0005-0000-0000-00003C0C0000}"/>
    <cellStyle name="_Samleoversikt 2 2 3 3" xfId="42607" xr:uid="{00000000-0005-0000-0000-00003D0C0000}"/>
    <cellStyle name="_Samleoversikt 2 2 3 3 2" xfId="42608" xr:uid="{00000000-0005-0000-0000-00003E0C0000}"/>
    <cellStyle name="_Samleoversikt 2 2 3 4" xfId="42609" xr:uid="{00000000-0005-0000-0000-00003F0C0000}"/>
    <cellStyle name="_Samleoversikt 2 2 4" xfId="42610" xr:uid="{00000000-0005-0000-0000-0000400C0000}"/>
    <cellStyle name="_Samleoversikt 2 2 4 2" xfId="42611" xr:uid="{00000000-0005-0000-0000-0000410C0000}"/>
    <cellStyle name="_Samleoversikt 2 2 4 2 2" xfId="42612" xr:uid="{00000000-0005-0000-0000-0000420C0000}"/>
    <cellStyle name="_Samleoversikt 2 2 4 3" xfId="42613" xr:uid="{00000000-0005-0000-0000-0000430C0000}"/>
    <cellStyle name="_Samleoversikt 2 2 5" xfId="42614" xr:uid="{00000000-0005-0000-0000-0000440C0000}"/>
    <cellStyle name="_Samleoversikt 2 2 5 2" xfId="42615" xr:uid="{00000000-0005-0000-0000-0000450C0000}"/>
    <cellStyle name="_Samleoversikt 2 2 6" xfId="42616" xr:uid="{00000000-0005-0000-0000-0000460C0000}"/>
    <cellStyle name="_Samleoversikt 2 3" xfId="42617" xr:uid="{00000000-0005-0000-0000-0000470C0000}"/>
    <cellStyle name="_Samleoversikt 2 3 2" xfId="42618" xr:uid="{00000000-0005-0000-0000-0000480C0000}"/>
    <cellStyle name="_Samleoversikt 2 3 2 2" xfId="42619" xr:uid="{00000000-0005-0000-0000-0000490C0000}"/>
    <cellStyle name="_Samleoversikt 2 3 2 2 2" xfId="42620" xr:uid="{00000000-0005-0000-0000-00004A0C0000}"/>
    <cellStyle name="_Samleoversikt 2 3 2 2 2 2" xfId="42621" xr:uid="{00000000-0005-0000-0000-00004B0C0000}"/>
    <cellStyle name="_Samleoversikt 2 3 2 2 3" xfId="42622" xr:uid="{00000000-0005-0000-0000-00004C0C0000}"/>
    <cellStyle name="_Samleoversikt 2 3 2 3" xfId="42623" xr:uid="{00000000-0005-0000-0000-00004D0C0000}"/>
    <cellStyle name="_Samleoversikt 2 3 2 3 2" xfId="42624" xr:uid="{00000000-0005-0000-0000-00004E0C0000}"/>
    <cellStyle name="_Samleoversikt 2 3 2 4" xfId="42625" xr:uid="{00000000-0005-0000-0000-00004F0C0000}"/>
    <cellStyle name="_Samleoversikt 2 3 3" xfId="42626" xr:uid="{00000000-0005-0000-0000-0000500C0000}"/>
    <cellStyle name="_Samleoversikt 2 3 3 2" xfId="42627" xr:uid="{00000000-0005-0000-0000-0000510C0000}"/>
    <cellStyle name="_Samleoversikt 2 3 3 2 2" xfId="42628" xr:uid="{00000000-0005-0000-0000-0000520C0000}"/>
    <cellStyle name="_Samleoversikt 2 3 3 3" xfId="42629" xr:uid="{00000000-0005-0000-0000-0000530C0000}"/>
    <cellStyle name="_Samleoversikt 2 3 3 3 2" xfId="42630" xr:uid="{00000000-0005-0000-0000-0000540C0000}"/>
    <cellStyle name="_Samleoversikt 2 3 3 4" xfId="42631" xr:uid="{00000000-0005-0000-0000-0000550C0000}"/>
    <cellStyle name="_Samleoversikt 2 3 4" xfId="42632" xr:uid="{00000000-0005-0000-0000-0000560C0000}"/>
    <cellStyle name="_Samleoversikt 2 3 4 2" xfId="42633" xr:uid="{00000000-0005-0000-0000-0000570C0000}"/>
    <cellStyle name="_Samleoversikt 2 3 5" xfId="42634" xr:uid="{00000000-0005-0000-0000-0000580C0000}"/>
    <cellStyle name="_Samleoversikt 2 3 5 2" xfId="42635" xr:uid="{00000000-0005-0000-0000-0000590C0000}"/>
    <cellStyle name="_Samleoversikt 2 3 6" xfId="42636" xr:uid="{00000000-0005-0000-0000-00005A0C0000}"/>
    <cellStyle name="_Samleoversikt 2 3_Prognose eksponering " xfId="37169" xr:uid="{00000000-0005-0000-0000-00005B0C0000}"/>
    <cellStyle name="_Samleoversikt 2 3_Prognose eksponering  2" xfId="42637" xr:uid="{00000000-0005-0000-0000-00005C0C0000}"/>
    <cellStyle name="_Samleoversikt 2 3_Prognose eksponering  2 2" xfId="42638" xr:uid="{00000000-0005-0000-0000-00005D0C0000}"/>
    <cellStyle name="_Samleoversikt 2 3_Prognose eksponering  2 2 2" xfId="42639" xr:uid="{00000000-0005-0000-0000-00005E0C0000}"/>
    <cellStyle name="_Samleoversikt 2 3_Prognose eksponering  2 3" xfId="42640" xr:uid="{00000000-0005-0000-0000-00005F0C0000}"/>
    <cellStyle name="_Samleoversikt 2 3_Prognose eksponering  3" xfId="42641" xr:uid="{00000000-0005-0000-0000-0000600C0000}"/>
    <cellStyle name="_Samleoversikt 2 3_Prognose eksponering  3 2" xfId="42642" xr:uid="{00000000-0005-0000-0000-0000610C0000}"/>
    <cellStyle name="_Samleoversikt 2 3_Prognose eksponering  4" xfId="42643" xr:uid="{00000000-0005-0000-0000-0000620C0000}"/>
    <cellStyle name="_Samleoversikt 2 3_Vedlegg" xfId="42644" xr:uid="{00000000-0005-0000-0000-0000630C0000}"/>
    <cellStyle name="_Samleoversikt 2 3_Vedlegg 2" xfId="42645" xr:uid="{00000000-0005-0000-0000-0000640C0000}"/>
    <cellStyle name="_Samleoversikt 2 3_Vedlegg 2 2" xfId="42646" xr:uid="{00000000-0005-0000-0000-0000650C0000}"/>
    <cellStyle name="_Samleoversikt 2 3_Vedlegg 2 2 2" xfId="42647" xr:uid="{00000000-0005-0000-0000-0000660C0000}"/>
    <cellStyle name="_Samleoversikt 2 3_Vedlegg 2 3" xfId="42648" xr:uid="{00000000-0005-0000-0000-0000670C0000}"/>
    <cellStyle name="_Samleoversikt 2 3_Vedlegg 3" xfId="42649" xr:uid="{00000000-0005-0000-0000-0000680C0000}"/>
    <cellStyle name="_Samleoversikt 2 3_Vedlegg 3 2" xfId="42650" xr:uid="{00000000-0005-0000-0000-0000690C0000}"/>
    <cellStyle name="_Samleoversikt 2 3_Vedlegg 4" xfId="42651" xr:uid="{00000000-0005-0000-0000-00006A0C0000}"/>
    <cellStyle name="_Samleoversikt 2 4" xfId="42652" xr:uid="{00000000-0005-0000-0000-00006B0C0000}"/>
    <cellStyle name="_Samleoversikt 2 4 2" xfId="42653" xr:uid="{00000000-0005-0000-0000-00006C0C0000}"/>
    <cellStyle name="_Samleoversikt 2 4 2 2" xfId="42654" xr:uid="{00000000-0005-0000-0000-00006D0C0000}"/>
    <cellStyle name="_Samleoversikt 2 4 2 2 2" xfId="42655" xr:uid="{00000000-0005-0000-0000-00006E0C0000}"/>
    <cellStyle name="_Samleoversikt 2 4 2 3" xfId="42656" xr:uid="{00000000-0005-0000-0000-00006F0C0000}"/>
    <cellStyle name="_Samleoversikt 2 4 3" xfId="42657" xr:uid="{00000000-0005-0000-0000-0000700C0000}"/>
    <cellStyle name="_Samleoversikt 2 4 3 2" xfId="42658" xr:uid="{00000000-0005-0000-0000-0000710C0000}"/>
    <cellStyle name="_Samleoversikt 2 4 4" xfId="42659" xr:uid="{00000000-0005-0000-0000-0000720C0000}"/>
    <cellStyle name="_Samleoversikt 2 5" xfId="42660" xr:uid="{00000000-0005-0000-0000-0000730C0000}"/>
    <cellStyle name="_Samleoversikt 2 5 2" xfId="42661" xr:uid="{00000000-0005-0000-0000-0000740C0000}"/>
    <cellStyle name="_Samleoversikt 2 6" xfId="42662" xr:uid="{00000000-0005-0000-0000-0000750C0000}"/>
    <cellStyle name="_Samleoversikt 2 6 2" xfId="42663" xr:uid="{00000000-0005-0000-0000-0000760C0000}"/>
    <cellStyle name="_Samleoversikt 2 7" xfId="42664" xr:uid="{00000000-0005-0000-0000-0000770C0000}"/>
    <cellStyle name="_Samleoversikt 2 7 2" xfId="42665" xr:uid="{00000000-0005-0000-0000-0000780C0000}"/>
    <cellStyle name="_Samleoversikt 2 8" xfId="42666" xr:uid="{00000000-0005-0000-0000-0000790C0000}"/>
    <cellStyle name="_Samleoversikt 2_1" xfId="42667" xr:uid="{00000000-0005-0000-0000-00007A0C0000}"/>
    <cellStyle name="_Samleoversikt 2_8" xfId="42668"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9" xr:uid="{00000000-0005-0000-0000-00007F0C0000}"/>
    <cellStyle name="_Samleoversikt 3 2 2" xfId="42670" xr:uid="{00000000-0005-0000-0000-0000800C0000}"/>
    <cellStyle name="_Samleoversikt 3 2 2 2" xfId="42671" xr:uid="{00000000-0005-0000-0000-0000810C0000}"/>
    <cellStyle name="_Samleoversikt 3 2 2 2 2" xfId="42672" xr:uid="{00000000-0005-0000-0000-0000820C0000}"/>
    <cellStyle name="_Samleoversikt 3 2 2 3" xfId="42673" xr:uid="{00000000-0005-0000-0000-0000830C0000}"/>
    <cellStyle name="_Samleoversikt 3 2 3" xfId="42674" xr:uid="{00000000-0005-0000-0000-0000840C0000}"/>
    <cellStyle name="_Samleoversikt 3 2 3 2" xfId="42675" xr:uid="{00000000-0005-0000-0000-0000850C0000}"/>
    <cellStyle name="_Samleoversikt 3 2 4" xfId="42676" xr:uid="{00000000-0005-0000-0000-0000860C0000}"/>
    <cellStyle name="_Samleoversikt 3 3" xfId="42677" xr:uid="{00000000-0005-0000-0000-0000870C0000}"/>
    <cellStyle name="_Samleoversikt 3 3 2" xfId="42678" xr:uid="{00000000-0005-0000-0000-0000880C0000}"/>
    <cellStyle name="_Samleoversikt 3 3 2 2" xfId="42679" xr:uid="{00000000-0005-0000-0000-0000890C0000}"/>
    <cellStyle name="_Samleoversikt 3 3 3" xfId="42680" xr:uid="{00000000-0005-0000-0000-00008A0C0000}"/>
    <cellStyle name="_Samleoversikt 3 3 4" xfId="42681" xr:uid="{00000000-0005-0000-0000-00008B0C0000}"/>
    <cellStyle name="_Samleoversikt 3 4" xfId="42682" xr:uid="{00000000-0005-0000-0000-00008C0C0000}"/>
    <cellStyle name="_Samleoversikt 3 4 2" xfId="42683" xr:uid="{00000000-0005-0000-0000-00008D0C0000}"/>
    <cellStyle name="_Samleoversikt 3 4 2 2" xfId="42684" xr:uid="{00000000-0005-0000-0000-00008E0C0000}"/>
    <cellStyle name="_Samleoversikt 3 4 3" xfId="42685" xr:uid="{00000000-0005-0000-0000-00008F0C0000}"/>
    <cellStyle name="_Samleoversikt 3 5" xfId="42686" xr:uid="{00000000-0005-0000-0000-0000900C0000}"/>
    <cellStyle name="_Samleoversikt 3 5 2" xfId="42687" xr:uid="{00000000-0005-0000-0000-0000910C0000}"/>
    <cellStyle name="_Samleoversikt 3 6" xfId="42688" xr:uid="{00000000-0005-0000-0000-0000920C0000}"/>
    <cellStyle name="_Samleoversikt 4" xfId="287" xr:uid="{00000000-0005-0000-0000-0000930C0000}"/>
    <cellStyle name="_Samleoversikt 4 2" xfId="42689" xr:uid="{00000000-0005-0000-0000-0000940C0000}"/>
    <cellStyle name="_Samleoversikt 4 2 2" xfId="42690" xr:uid="{00000000-0005-0000-0000-0000950C0000}"/>
    <cellStyle name="_Samleoversikt 4 2 2 2" xfId="42691" xr:uid="{00000000-0005-0000-0000-0000960C0000}"/>
    <cellStyle name="_Samleoversikt 4 2 2 2 2" xfId="42692" xr:uid="{00000000-0005-0000-0000-0000970C0000}"/>
    <cellStyle name="_Samleoversikt 4 2 2 2 2 2" xfId="42693" xr:uid="{00000000-0005-0000-0000-0000980C0000}"/>
    <cellStyle name="_Samleoversikt 4 2 2 2 3" xfId="42694" xr:uid="{00000000-0005-0000-0000-0000990C0000}"/>
    <cellStyle name="_Samleoversikt 4 2 2 3" xfId="42695" xr:uid="{00000000-0005-0000-0000-00009A0C0000}"/>
    <cellStyle name="_Samleoversikt 4 2 2 3 2" xfId="42696" xr:uid="{00000000-0005-0000-0000-00009B0C0000}"/>
    <cellStyle name="_Samleoversikt 4 2 2 4" xfId="42697" xr:uid="{00000000-0005-0000-0000-00009C0C0000}"/>
    <cellStyle name="_Samleoversikt 4 2 3" xfId="42698" xr:uid="{00000000-0005-0000-0000-00009D0C0000}"/>
    <cellStyle name="_Samleoversikt 4 2 3 2" xfId="42699" xr:uid="{00000000-0005-0000-0000-00009E0C0000}"/>
    <cellStyle name="_Samleoversikt 4 2 3 2 2" xfId="42700" xr:uid="{00000000-0005-0000-0000-00009F0C0000}"/>
    <cellStyle name="_Samleoversikt 4 2 3 3" xfId="42701" xr:uid="{00000000-0005-0000-0000-0000A00C0000}"/>
    <cellStyle name="_Samleoversikt 4 2 4" xfId="42702" xr:uid="{00000000-0005-0000-0000-0000A10C0000}"/>
    <cellStyle name="_Samleoversikt 4 2 4 2" xfId="42703" xr:uid="{00000000-0005-0000-0000-0000A20C0000}"/>
    <cellStyle name="_Samleoversikt 4 2 5" xfId="42704" xr:uid="{00000000-0005-0000-0000-0000A30C0000}"/>
    <cellStyle name="_Samleoversikt 4 3" xfId="42705" xr:uid="{00000000-0005-0000-0000-0000A40C0000}"/>
    <cellStyle name="_Samleoversikt 4 3 2" xfId="42706" xr:uid="{00000000-0005-0000-0000-0000A50C0000}"/>
    <cellStyle name="_Samleoversikt 4 3 2 2" xfId="42707" xr:uid="{00000000-0005-0000-0000-0000A60C0000}"/>
    <cellStyle name="_Samleoversikt 4 3 2 2 2" xfId="42708" xr:uid="{00000000-0005-0000-0000-0000A70C0000}"/>
    <cellStyle name="_Samleoversikt 4 3 2 3" xfId="42709" xr:uid="{00000000-0005-0000-0000-0000A80C0000}"/>
    <cellStyle name="_Samleoversikt 4 3 3" xfId="42710" xr:uid="{00000000-0005-0000-0000-0000A90C0000}"/>
    <cellStyle name="_Samleoversikt 4 3 3 2" xfId="42711" xr:uid="{00000000-0005-0000-0000-0000AA0C0000}"/>
    <cellStyle name="_Samleoversikt 4 3 4" xfId="42712" xr:uid="{00000000-0005-0000-0000-0000AB0C0000}"/>
    <cellStyle name="_Samleoversikt 4 4" xfId="42713" xr:uid="{00000000-0005-0000-0000-0000AC0C0000}"/>
    <cellStyle name="_Samleoversikt 4 4 2" xfId="42714" xr:uid="{00000000-0005-0000-0000-0000AD0C0000}"/>
    <cellStyle name="_Samleoversikt 4 4 2 2" xfId="42715" xr:uid="{00000000-0005-0000-0000-0000AE0C0000}"/>
    <cellStyle name="_Samleoversikt 4 4 3" xfId="42716" xr:uid="{00000000-0005-0000-0000-0000AF0C0000}"/>
    <cellStyle name="_Samleoversikt 4 5" xfId="42717" xr:uid="{00000000-0005-0000-0000-0000B00C0000}"/>
    <cellStyle name="_Samleoversikt 4 5 2" xfId="42718" xr:uid="{00000000-0005-0000-0000-0000B10C0000}"/>
    <cellStyle name="_Samleoversikt 4 6" xfId="42719" xr:uid="{00000000-0005-0000-0000-0000B20C0000}"/>
    <cellStyle name="_Samleoversikt 5" xfId="42720" xr:uid="{00000000-0005-0000-0000-0000B30C0000}"/>
    <cellStyle name="_Samleoversikt 5 2" xfId="42721" xr:uid="{00000000-0005-0000-0000-0000B40C0000}"/>
    <cellStyle name="_Samleoversikt 5 2 2" xfId="42722" xr:uid="{00000000-0005-0000-0000-0000B50C0000}"/>
    <cellStyle name="_Samleoversikt 5 2 2 2" xfId="42723" xr:uid="{00000000-0005-0000-0000-0000B60C0000}"/>
    <cellStyle name="_Samleoversikt 5 2 2 2 2" xfId="42724" xr:uid="{00000000-0005-0000-0000-0000B70C0000}"/>
    <cellStyle name="_Samleoversikt 5 2 2 2 2 2" xfId="42725" xr:uid="{00000000-0005-0000-0000-0000B80C0000}"/>
    <cellStyle name="_Samleoversikt 5 2 2 2 3" xfId="42726" xr:uid="{00000000-0005-0000-0000-0000B90C0000}"/>
    <cellStyle name="_Samleoversikt 5 2 2 3" xfId="42727" xr:uid="{00000000-0005-0000-0000-0000BA0C0000}"/>
    <cellStyle name="_Samleoversikt 5 2 2 3 2" xfId="42728" xr:uid="{00000000-0005-0000-0000-0000BB0C0000}"/>
    <cellStyle name="_Samleoversikt 5 2 2 4" xfId="42729" xr:uid="{00000000-0005-0000-0000-0000BC0C0000}"/>
    <cellStyle name="_Samleoversikt 5 2 3" xfId="42730" xr:uid="{00000000-0005-0000-0000-0000BD0C0000}"/>
    <cellStyle name="_Samleoversikt 5 2 3 2" xfId="42731" xr:uid="{00000000-0005-0000-0000-0000BE0C0000}"/>
    <cellStyle name="_Samleoversikt 5 2 3 2 2" xfId="42732" xr:uid="{00000000-0005-0000-0000-0000BF0C0000}"/>
    <cellStyle name="_Samleoversikt 5 2 3 3" xfId="42733" xr:uid="{00000000-0005-0000-0000-0000C00C0000}"/>
    <cellStyle name="_Samleoversikt 5 2 4" xfId="42734" xr:uid="{00000000-0005-0000-0000-0000C10C0000}"/>
    <cellStyle name="_Samleoversikt 5 2 4 2" xfId="42735" xr:uid="{00000000-0005-0000-0000-0000C20C0000}"/>
    <cellStyle name="_Samleoversikt 5 2 5" xfId="42736" xr:uid="{00000000-0005-0000-0000-0000C30C0000}"/>
    <cellStyle name="_Samleoversikt 5 3" xfId="42737" xr:uid="{00000000-0005-0000-0000-0000C40C0000}"/>
    <cellStyle name="_Samleoversikt 5 3 2" xfId="42738" xr:uid="{00000000-0005-0000-0000-0000C50C0000}"/>
    <cellStyle name="_Samleoversikt 5 3 2 2" xfId="42739" xr:uid="{00000000-0005-0000-0000-0000C60C0000}"/>
    <cellStyle name="_Samleoversikt 5 3 2 2 2" xfId="42740" xr:uid="{00000000-0005-0000-0000-0000C70C0000}"/>
    <cellStyle name="_Samleoversikt 5 3 2 3" xfId="42741" xr:uid="{00000000-0005-0000-0000-0000C80C0000}"/>
    <cellStyle name="_Samleoversikt 5 3 3" xfId="42742" xr:uid="{00000000-0005-0000-0000-0000C90C0000}"/>
    <cellStyle name="_Samleoversikt 5 3 3 2" xfId="42743" xr:uid="{00000000-0005-0000-0000-0000CA0C0000}"/>
    <cellStyle name="_Samleoversikt 5 3 4" xfId="42744" xr:uid="{00000000-0005-0000-0000-0000CB0C0000}"/>
    <cellStyle name="_Samleoversikt 5 4" xfId="42745" xr:uid="{00000000-0005-0000-0000-0000CC0C0000}"/>
    <cellStyle name="_Samleoversikt 5 4 2" xfId="42746" xr:uid="{00000000-0005-0000-0000-0000CD0C0000}"/>
    <cellStyle name="_Samleoversikt 5 4 2 2" xfId="42747" xr:uid="{00000000-0005-0000-0000-0000CE0C0000}"/>
    <cellStyle name="_Samleoversikt 5 4 3" xfId="42748" xr:uid="{00000000-0005-0000-0000-0000CF0C0000}"/>
    <cellStyle name="_Samleoversikt 5 5" xfId="42749" xr:uid="{00000000-0005-0000-0000-0000D00C0000}"/>
    <cellStyle name="_Samleoversikt 5 5 2" xfId="42750" xr:uid="{00000000-0005-0000-0000-0000D10C0000}"/>
    <cellStyle name="_Samleoversikt 5 6" xfId="42751" xr:uid="{00000000-0005-0000-0000-0000D20C0000}"/>
    <cellStyle name="_Samleoversikt 6" xfId="42752" xr:uid="{00000000-0005-0000-0000-0000D30C0000}"/>
    <cellStyle name="_Samleoversikt 6 2" xfId="42753" xr:uid="{00000000-0005-0000-0000-0000D40C0000}"/>
    <cellStyle name="_Samleoversikt 6 2 2" xfId="42754" xr:uid="{00000000-0005-0000-0000-0000D50C0000}"/>
    <cellStyle name="_Samleoversikt 6 2 2 2" xfId="42755" xr:uid="{00000000-0005-0000-0000-0000D60C0000}"/>
    <cellStyle name="_Samleoversikt 6 2 2 2 2" xfId="42756" xr:uid="{00000000-0005-0000-0000-0000D70C0000}"/>
    <cellStyle name="_Samleoversikt 6 2 2 2 2 2" xfId="42757" xr:uid="{00000000-0005-0000-0000-0000D80C0000}"/>
    <cellStyle name="_Samleoversikt 6 2 2 2 3" xfId="42758" xr:uid="{00000000-0005-0000-0000-0000D90C0000}"/>
    <cellStyle name="_Samleoversikt 6 2 2 3" xfId="42759" xr:uid="{00000000-0005-0000-0000-0000DA0C0000}"/>
    <cellStyle name="_Samleoversikt 6 2 2 3 2" xfId="42760" xr:uid="{00000000-0005-0000-0000-0000DB0C0000}"/>
    <cellStyle name="_Samleoversikt 6 2 2 4" xfId="42761" xr:uid="{00000000-0005-0000-0000-0000DC0C0000}"/>
    <cellStyle name="_Samleoversikt 6 2 3" xfId="42762" xr:uid="{00000000-0005-0000-0000-0000DD0C0000}"/>
    <cellStyle name="_Samleoversikt 6 2 3 2" xfId="42763" xr:uid="{00000000-0005-0000-0000-0000DE0C0000}"/>
    <cellStyle name="_Samleoversikt 6 2 3 2 2" xfId="42764" xr:uid="{00000000-0005-0000-0000-0000DF0C0000}"/>
    <cellStyle name="_Samleoversikt 6 2 3 3" xfId="42765" xr:uid="{00000000-0005-0000-0000-0000E00C0000}"/>
    <cellStyle name="_Samleoversikt 6 2 4" xfId="42766" xr:uid="{00000000-0005-0000-0000-0000E10C0000}"/>
    <cellStyle name="_Samleoversikt 6 2 4 2" xfId="42767" xr:uid="{00000000-0005-0000-0000-0000E20C0000}"/>
    <cellStyle name="_Samleoversikt 6 2 5" xfId="42768" xr:uid="{00000000-0005-0000-0000-0000E30C0000}"/>
    <cellStyle name="_Samleoversikt 6 3" xfId="42769" xr:uid="{00000000-0005-0000-0000-0000E40C0000}"/>
    <cellStyle name="_Samleoversikt 6 3 2" xfId="42770" xr:uid="{00000000-0005-0000-0000-0000E50C0000}"/>
    <cellStyle name="_Samleoversikt 6 3 2 2" xfId="42771" xr:uid="{00000000-0005-0000-0000-0000E60C0000}"/>
    <cellStyle name="_Samleoversikt 6 3 2 2 2" xfId="42772" xr:uid="{00000000-0005-0000-0000-0000E70C0000}"/>
    <cellStyle name="_Samleoversikt 6 3 2 3" xfId="42773" xr:uid="{00000000-0005-0000-0000-0000E80C0000}"/>
    <cellStyle name="_Samleoversikt 6 3 3" xfId="42774" xr:uid="{00000000-0005-0000-0000-0000E90C0000}"/>
    <cellStyle name="_Samleoversikt 6 3 3 2" xfId="42775" xr:uid="{00000000-0005-0000-0000-0000EA0C0000}"/>
    <cellStyle name="_Samleoversikt 6 3 4" xfId="42776" xr:uid="{00000000-0005-0000-0000-0000EB0C0000}"/>
    <cellStyle name="_Samleoversikt 6 4" xfId="42777" xr:uid="{00000000-0005-0000-0000-0000EC0C0000}"/>
    <cellStyle name="_Samleoversikt 6 4 2" xfId="42778" xr:uid="{00000000-0005-0000-0000-0000ED0C0000}"/>
    <cellStyle name="_Samleoversikt 6 4 2 2" xfId="42779" xr:uid="{00000000-0005-0000-0000-0000EE0C0000}"/>
    <cellStyle name="_Samleoversikt 6 4 3" xfId="42780" xr:uid="{00000000-0005-0000-0000-0000EF0C0000}"/>
    <cellStyle name="_Samleoversikt 6 5" xfId="42781" xr:uid="{00000000-0005-0000-0000-0000F00C0000}"/>
    <cellStyle name="_Samleoversikt 6 5 2" xfId="42782" xr:uid="{00000000-0005-0000-0000-0000F10C0000}"/>
    <cellStyle name="_Samleoversikt 6 6" xfId="42783" xr:uid="{00000000-0005-0000-0000-0000F20C0000}"/>
    <cellStyle name="_Samleoversikt 7" xfId="42784" xr:uid="{00000000-0005-0000-0000-0000F30C0000}"/>
    <cellStyle name="_Samleoversikt 7 2" xfId="42785" xr:uid="{00000000-0005-0000-0000-0000F40C0000}"/>
    <cellStyle name="_Samleoversikt 7 2 2" xfId="42786" xr:uid="{00000000-0005-0000-0000-0000F50C0000}"/>
    <cellStyle name="_Samleoversikt 7 2 2 2" xfId="42787" xr:uid="{00000000-0005-0000-0000-0000F60C0000}"/>
    <cellStyle name="_Samleoversikt 7 2 2 2 2" xfId="42788" xr:uid="{00000000-0005-0000-0000-0000F70C0000}"/>
    <cellStyle name="_Samleoversikt 7 2 2 3" xfId="42789" xr:uid="{00000000-0005-0000-0000-0000F80C0000}"/>
    <cellStyle name="_Samleoversikt 7 2 3" xfId="42790" xr:uid="{00000000-0005-0000-0000-0000F90C0000}"/>
    <cellStyle name="_Samleoversikt 7 2 3 2" xfId="42791" xr:uid="{00000000-0005-0000-0000-0000FA0C0000}"/>
    <cellStyle name="_Samleoversikt 7 2 4" xfId="42792" xr:uid="{00000000-0005-0000-0000-0000FB0C0000}"/>
    <cellStyle name="_Samleoversikt 7 3" xfId="42793" xr:uid="{00000000-0005-0000-0000-0000FC0C0000}"/>
    <cellStyle name="_Samleoversikt 7 3 2" xfId="42794" xr:uid="{00000000-0005-0000-0000-0000FD0C0000}"/>
    <cellStyle name="_Samleoversikt 7 3 2 2" xfId="42795" xr:uid="{00000000-0005-0000-0000-0000FE0C0000}"/>
    <cellStyle name="_Samleoversikt 7 3 2 2 2" xfId="42796" xr:uid="{00000000-0005-0000-0000-0000FF0C0000}"/>
    <cellStyle name="_Samleoversikt 7 3 2 3" xfId="42797" xr:uid="{00000000-0005-0000-0000-0000000D0000}"/>
    <cellStyle name="_Samleoversikt 7 3 3" xfId="42798" xr:uid="{00000000-0005-0000-0000-0000010D0000}"/>
    <cellStyle name="_Samleoversikt 7 3 3 2" xfId="42799" xr:uid="{00000000-0005-0000-0000-0000020D0000}"/>
    <cellStyle name="_Samleoversikt 7 3 4" xfId="42800" xr:uid="{00000000-0005-0000-0000-0000030D0000}"/>
    <cellStyle name="_Samleoversikt 7 4" xfId="42801" xr:uid="{00000000-0005-0000-0000-0000040D0000}"/>
    <cellStyle name="_Samleoversikt 7 4 2" xfId="42802" xr:uid="{00000000-0005-0000-0000-0000050D0000}"/>
    <cellStyle name="_Samleoversikt 7 4 2 2" xfId="42803" xr:uid="{00000000-0005-0000-0000-0000060D0000}"/>
    <cellStyle name="_Samleoversikt 7 4 3" xfId="42804" xr:uid="{00000000-0005-0000-0000-0000070D0000}"/>
    <cellStyle name="_Samleoversikt 7 5" xfId="42805" xr:uid="{00000000-0005-0000-0000-0000080D0000}"/>
    <cellStyle name="_Samleoversikt 7 5 2" xfId="42806" xr:uid="{00000000-0005-0000-0000-0000090D0000}"/>
    <cellStyle name="_Samleoversikt 7 6" xfId="42807" xr:uid="{00000000-0005-0000-0000-00000A0D0000}"/>
    <cellStyle name="_Samleoversikt 8" xfId="42808" xr:uid="{00000000-0005-0000-0000-00000B0D0000}"/>
    <cellStyle name="_Samleoversikt 8 2" xfId="42809" xr:uid="{00000000-0005-0000-0000-00000C0D0000}"/>
    <cellStyle name="_Samleoversikt 8 2 2" xfId="42810" xr:uid="{00000000-0005-0000-0000-00000D0D0000}"/>
    <cellStyle name="_Samleoversikt 8 3" xfId="42811" xr:uid="{00000000-0005-0000-0000-00000E0D0000}"/>
    <cellStyle name="_Samleoversikt 8 3 2" xfId="42812" xr:uid="{00000000-0005-0000-0000-00000F0D0000}"/>
    <cellStyle name="_Samleoversikt 8 4" xfId="42813" xr:uid="{00000000-0005-0000-0000-0000100D0000}"/>
    <cellStyle name="_Samleoversikt 9" xfId="42814" xr:uid="{00000000-0005-0000-0000-0000110D0000}"/>
    <cellStyle name="_Samleoversikt 9 2" xfId="42815" xr:uid="{00000000-0005-0000-0000-0000120D0000}"/>
    <cellStyle name="_Samleoversikt 9 2 2" xfId="42816" xr:uid="{00000000-0005-0000-0000-0000130D0000}"/>
    <cellStyle name="_Samleoversikt 9 3" xfId="42817" xr:uid="{00000000-0005-0000-0000-0000140D0000}"/>
    <cellStyle name="_Samleoversikt 9 3 2" xfId="42818" xr:uid="{00000000-0005-0000-0000-0000150D0000}"/>
    <cellStyle name="_Samleoversikt 9 4" xfId="42819" xr:uid="{00000000-0005-0000-0000-0000160D0000}"/>
    <cellStyle name="_Samleoversikt_1" xfId="42820" xr:uid="{00000000-0005-0000-0000-0000170D0000}"/>
    <cellStyle name="_Samleoversikt_8" xfId="42821" xr:uid="{00000000-0005-0000-0000-0000180D0000}"/>
    <cellStyle name="_Samleoversikt_Adjustment-Hovedtall" xfId="37170" xr:uid="{00000000-0005-0000-0000-0000190D0000}"/>
    <cellStyle name="_Samleoversikt_Døtre" xfId="42822" xr:uid="{00000000-0005-0000-0000-00001A0D0000}"/>
    <cellStyle name="_Samleoversikt_Døtre 2" xfId="42823" xr:uid="{00000000-0005-0000-0000-00001B0D0000}"/>
    <cellStyle name="_Samleoversikt_Døtre 2 2" xfId="42824" xr:uid="{00000000-0005-0000-0000-00001C0D0000}"/>
    <cellStyle name="_Samleoversikt_Døtre 3" xfId="42825" xr:uid="{00000000-0005-0000-0000-00001D0D0000}"/>
    <cellStyle name="_Samleoversikt_Expenses (1)" xfId="42826" xr:uid="{00000000-0005-0000-0000-00001E0D0000}"/>
    <cellStyle name="_Samleoversikt_Hovedtall" xfId="37171" xr:uid="{00000000-0005-0000-0000-00001F0D0000}"/>
    <cellStyle name="_Samleoversikt_Kontroll ME" xfId="12375" xr:uid="{00000000-0005-0000-0000-0000200D0000}"/>
    <cellStyle name="_Samleoversikt_Kontroll-fane" xfId="12376" xr:uid="{00000000-0005-0000-0000-0000210D0000}"/>
    <cellStyle name="_Samleoversikt_Nøkkeltall" xfId="37172" xr:uid="{00000000-0005-0000-0000-0000220D0000}"/>
    <cellStyle name="_Samleoversikt_Prognose eksponering " xfId="37173" xr:uid="{00000000-0005-0000-0000-0000230D0000}"/>
    <cellStyle name="_Samleoversikt_Prognose eksponering  2" xfId="42827" xr:uid="{00000000-0005-0000-0000-0000240D0000}"/>
    <cellStyle name="_Samleoversikt_Prognose eksponering  2 2" xfId="42828" xr:uid="{00000000-0005-0000-0000-0000250D0000}"/>
    <cellStyle name="_Samleoversikt_Prognose eksponering  2 2 2" xfId="42829" xr:uid="{00000000-0005-0000-0000-0000260D0000}"/>
    <cellStyle name="_Samleoversikt_Prognose eksponering  2 3" xfId="42830" xr:uid="{00000000-0005-0000-0000-0000270D0000}"/>
    <cellStyle name="_Samleoversikt_Prognose eksponering  3" xfId="42831" xr:uid="{00000000-0005-0000-0000-0000280D0000}"/>
    <cellStyle name="_Samleoversikt_Prognose eksponering  3 2" xfId="42832" xr:uid="{00000000-0005-0000-0000-0000290D0000}"/>
    <cellStyle name="_Samleoversikt_Prognose eksponering  4" xfId="42833" xr:uid="{00000000-0005-0000-0000-00002A0D0000}"/>
    <cellStyle name="_Samleoversikt_Resultat" xfId="37174" xr:uid="{00000000-0005-0000-0000-00002B0D0000}"/>
    <cellStyle name="_Samleoversikt_Results &amp; key fig." xfId="42834" xr:uid="{00000000-0005-0000-0000-00002C0D0000}"/>
    <cellStyle name="_Samleoversikt_Side 9" xfId="42835" xr:uid="{00000000-0005-0000-0000-00002D0D0000}"/>
    <cellStyle name="_Samleoversikt_Trondheim - Int. fond" xfId="12377" xr:uid="{00000000-0005-0000-0000-00002E0D0000}"/>
    <cellStyle name="_Samleoversikt_Trondheim - Int. fond 2" xfId="37175"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6" xr:uid="{00000000-0005-0000-0000-0000320D0000}"/>
    <cellStyle name="_Samleoversikt_Vedlegg 2" xfId="42837" xr:uid="{00000000-0005-0000-0000-0000330D0000}"/>
    <cellStyle name="_Samleoversikt_Vedlegg 2 2" xfId="42838" xr:uid="{00000000-0005-0000-0000-0000340D0000}"/>
    <cellStyle name="_Samleoversikt_Vedlegg 2 2 2" xfId="42839" xr:uid="{00000000-0005-0000-0000-0000350D0000}"/>
    <cellStyle name="_Samleoversikt_Vedlegg 2 3" xfId="42840" xr:uid="{00000000-0005-0000-0000-0000360D0000}"/>
    <cellStyle name="_Samleoversikt_Vedlegg 3" xfId="42841" xr:uid="{00000000-0005-0000-0000-0000370D0000}"/>
    <cellStyle name="_Samleoversikt_Vedlegg 3 2" xfId="42842" xr:uid="{00000000-0005-0000-0000-0000380D0000}"/>
    <cellStyle name="_Samleoversikt_Vedlegg 4" xfId="42843" xr:uid="{00000000-0005-0000-0000-0000390D0000}"/>
    <cellStyle name="_Samleoversikt_YTD" xfId="42844" xr:uid="{00000000-0005-0000-0000-00003A0D0000}"/>
    <cellStyle name="_Security Overrides" xfId="288" xr:uid="{00000000-0005-0000-0000-00003B0D0000}"/>
    <cellStyle name="_sendtradematrix" xfId="289" xr:uid="{00000000-0005-0000-0000-00003C0D0000}"/>
    <cellStyle name="_sendtradematrix_Hovedtall" xfId="37176" xr:uid="{00000000-0005-0000-0000-00003D0D0000}"/>
    <cellStyle name="_sendtradematrix_Nøkkeltall" xfId="37177" xr:uid="{00000000-0005-0000-0000-00003E0D0000}"/>
    <cellStyle name="_sendtradematrix_Q Sum_Res N" xfId="37178" xr:uid="{00000000-0005-0000-0000-00003F0D0000}"/>
    <cellStyle name="_sendtradematrix_Resultat" xfId="37179"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5" xr:uid="{00000000-0005-0000-0000-00004B0D0000}"/>
    <cellStyle name="_style 10 2" xfId="42846" xr:uid="{00000000-0005-0000-0000-00004C0D0000}"/>
    <cellStyle name="_style 11" xfId="42847" xr:uid="{00000000-0005-0000-0000-00004D0D0000}"/>
    <cellStyle name="_style 2" xfId="296" xr:uid="{00000000-0005-0000-0000-00004E0D0000}"/>
    <cellStyle name="_style 2 2" xfId="42848" xr:uid="{00000000-0005-0000-0000-00004F0D0000}"/>
    <cellStyle name="_style 2 2 2" xfId="42849" xr:uid="{00000000-0005-0000-0000-0000500D0000}"/>
    <cellStyle name="_style 2 2 2 2" xfId="42850" xr:uid="{00000000-0005-0000-0000-0000510D0000}"/>
    <cellStyle name="_style 2 2 2 2 2" xfId="42851" xr:uid="{00000000-0005-0000-0000-0000520D0000}"/>
    <cellStyle name="_style 2 2 2 2 2 2" xfId="42852" xr:uid="{00000000-0005-0000-0000-0000530D0000}"/>
    <cellStyle name="_style 2 2 2 2 3" xfId="42853" xr:uid="{00000000-0005-0000-0000-0000540D0000}"/>
    <cellStyle name="_style 2 2 2 3" xfId="42854" xr:uid="{00000000-0005-0000-0000-0000550D0000}"/>
    <cellStyle name="_style 2 2 2 3 2" xfId="42855" xr:uid="{00000000-0005-0000-0000-0000560D0000}"/>
    <cellStyle name="_style 2 2 2 4" xfId="42856" xr:uid="{00000000-0005-0000-0000-0000570D0000}"/>
    <cellStyle name="_style 2 2 3" xfId="42857" xr:uid="{00000000-0005-0000-0000-0000580D0000}"/>
    <cellStyle name="_style 2 2 3 2" xfId="42858" xr:uid="{00000000-0005-0000-0000-0000590D0000}"/>
    <cellStyle name="_style 2 2 3 2 2" xfId="42859" xr:uid="{00000000-0005-0000-0000-00005A0D0000}"/>
    <cellStyle name="_style 2 2 3 3" xfId="42860" xr:uid="{00000000-0005-0000-0000-00005B0D0000}"/>
    <cellStyle name="_style 2 2 4" xfId="42861" xr:uid="{00000000-0005-0000-0000-00005C0D0000}"/>
    <cellStyle name="_style 2 2 4 2" xfId="42862" xr:uid="{00000000-0005-0000-0000-00005D0D0000}"/>
    <cellStyle name="_style 2 2 5" xfId="42863" xr:uid="{00000000-0005-0000-0000-00005E0D0000}"/>
    <cellStyle name="_style 2 3" xfId="42864" xr:uid="{00000000-0005-0000-0000-00005F0D0000}"/>
    <cellStyle name="_style 2 3 2" xfId="42865" xr:uid="{00000000-0005-0000-0000-0000600D0000}"/>
    <cellStyle name="_style 2 3 2 2" xfId="42866" xr:uid="{00000000-0005-0000-0000-0000610D0000}"/>
    <cellStyle name="_style 2 3 2 2 2" xfId="42867" xr:uid="{00000000-0005-0000-0000-0000620D0000}"/>
    <cellStyle name="_style 2 3 2 3" xfId="42868" xr:uid="{00000000-0005-0000-0000-0000630D0000}"/>
    <cellStyle name="_style 2 3 3" xfId="42869" xr:uid="{00000000-0005-0000-0000-0000640D0000}"/>
    <cellStyle name="_style 2 3 3 2" xfId="42870" xr:uid="{00000000-0005-0000-0000-0000650D0000}"/>
    <cellStyle name="_style 2 3 4" xfId="42871" xr:uid="{00000000-0005-0000-0000-0000660D0000}"/>
    <cellStyle name="_style 2 4" xfId="42872" xr:uid="{00000000-0005-0000-0000-0000670D0000}"/>
    <cellStyle name="_style 2 4 2" xfId="42873" xr:uid="{00000000-0005-0000-0000-0000680D0000}"/>
    <cellStyle name="_style 2 4 2 2" xfId="42874" xr:uid="{00000000-0005-0000-0000-0000690D0000}"/>
    <cellStyle name="_style 2 4 3" xfId="42875" xr:uid="{00000000-0005-0000-0000-00006A0D0000}"/>
    <cellStyle name="_style 2 4 3 2" xfId="42876" xr:uid="{00000000-0005-0000-0000-00006B0D0000}"/>
    <cellStyle name="_style 2 4 4" xfId="42877" xr:uid="{00000000-0005-0000-0000-00006C0D0000}"/>
    <cellStyle name="_style 2 5" xfId="42878" xr:uid="{00000000-0005-0000-0000-00006D0D0000}"/>
    <cellStyle name="_style 2 5 2" xfId="42879" xr:uid="{00000000-0005-0000-0000-00006E0D0000}"/>
    <cellStyle name="_style 2 6" xfId="42880" xr:uid="{00000000-0005-0000-0000-00006F0D0000}"/>
    <cellStyle name="_style 2 6 2" xfId="42881" xr:uid="{00000000-0005-0000-0000-0000700D0000}"/>
    <cellStyle name="_style 2 7" xfId="42882" xr:uid="{00000000-0005-0000-0000-0000710D0000}"/>
    <cellStyle name="_style 2_Kontroll ME" xfId="12384" xr:uid="{00000000-0005-0000-0000-0000720D0000}"/>
    <cellStyle name="_style 2_Kontroll-fane" xfId="12385" xr:uid="{00000000-0005-0000-0000-0000730D0000}"/>
    <cellStyle name="_style 2_Prognose eksponering " xfId="37180" xr:uid="{00000000-0005-0000-0000-0000740D0000}"/>
    <cellStyle name="_style 2_Prognose eksponering  2" xfId="42883" xr:uid="{00000000-0005-0000-0000-0000750D0000}"/>
    <cellStyle name="_style 2_Prognose eksponering  2 2" xfId="42884" xr:uid="{00000000-0005-0000-0000-0000760D0000}"/>
    <cellStyle name="_style 2_Prognose eksponering  2 2 2" xfId="42885" xr:uid="{00000000-0005-0000-0000-0000770D0000}"/>
    <cellStyle name="_style 2_Prognose eksponering  2 3" xfId="42886" xr:uid="{00000000-0005-0000-0000-0000780D0000}"/>
    <cellStyle name="_style 2_Prognose eksponering  3" xfId="42887" xr:uid="{00000000-0005-0000-0000-0000790D0000}"/>
    <cellStyle name="_style 2_Prognose eksponering  3 2" xfId="42888" xr:uid="{00000000-0005-0000-0000-00007A0D0000}"/>
    <cellStyle name="_style 2_Prognose eksponering  4" xfId="42889" xr:uid="{00000000-0005-0000-0000-00007B0D0000}"/>
    <cellStyle name="_style 2_Vedlegg" xfId="42890" xr:uid="{00000000-0005-0000-0000-00007C0D0000}"/>
    <cellStyle name="_style 2_Vedlegg 2" xfId="42891" xr:uid="{00000000-0005-0000-0000-00007D0D0000}"/>
    <cellStyle name="_style 2_Vedlegg 2 2" xfId="42892" xr:uid="{00000000-0005-0000-0000-00007E0D0000}"/>
    <cellStyle name="_style 2_Vedlegg 2 2 2" xfId="42893" xr:uid="{00000000-0005-0000-0000-00007F0D0000}"/>
    <cellStyle name="_style 2_Vedlegg 2 3" xfId="42894" xr:uid="{00000000-0005-0000-0000-0000800D0000}"/>
    <cellStyle name="_style 2_Vedlegg 3" xfId="42895" xr:uid="{00000000-0005-0000-0000-0000810D0000}"/>
    <cellStyle name="_style 2_Vedlegg 3 2" xfId="42896" xr:uid="{00000000-0005-0000-0000-0000820D0000}"/>
    <cellStyle name="_style 2_Vedlegg 4" xfId="42897" xr:uid="{00000000-0005-0000-0000-0000830D0000}"/>
    <cellStyle name="_style 3" xfId="297" xr:uid="{00000000-0005-0000-0000-0000840D0000}"/>
    <cellStyle name="_style 3 2" xfId="42898" xr:uid="{00000000-0005-0000-0000-0000850D0000}"/>
    <cellStyle name="_style 3 2 2" xfId="42899" xr:uid="{00000000-0005-0000-0000-0000860D0000}"/>
    <cellStyle name="_style 3 2 2 2" xfId="42900" xr:uid="{00000000-0005-0000-0000-0000870D0000}"/>
    <cellStyle name="_style 3 2 2 2 2" xfId="42901" xr:uid="{00000000-0005-0000-0000-0000880D0000}"/>
    <cellStyle name="_style 3 2 2 3" xfId="42902" xr:uid="{00000000-0005-0000-0000-0000890D0000}"/>
    <cellStyle name="_style 3 2 3" xfId="42903" xr:uid="{00000000-0005-0000-0000-00008A0D0000}"/>
    <cellStyle name="_style 3 2 3 2" xfId="42904" xr:uid="{00000000-0005-0000-0000-00008B0D0000}"/>
    <cellStyle name="_style 3 2 4" xfId="42905" xr:uid="{00000000-0005-0000-0000-00008C0D0000}"/>
    <cellStyle name="_style 3 3" xfId="42906" xr:uid="{00000000-0005-0000-0000-00008D0D0000}"/>
    <cellStyle name="_style 3 3 2" xfId="42907" xr:uid="{00000000-0005-0000-0000-00008E0D0000}"/>
    <cellStyle name="_style 3 3 2 2" xfId="42908" xr:uid="{00000000-0005-0000-0000-00008F0D0000}"/>
    <cellStyle name="_style 3 3 3" xfId="42909" xr:uid="{00000000-0005-0000-0000-0000900D0000}"/>
    <cellStyle name="_style 3 4" xfId="42910" xr:uid="{00000000-0005-0000-0000-0000910D0000}"/>
    <cellStyle name="_style 3 4 2" xfId="42911" xr:uid="{00000000-0005-0000-0000-0000920D0000}"/>
    <cellStyle name="_style 3 5" xfId="42912" xr:uid="{00000000-0005-0000-0000-0000930D0000}"/>
    <cellStyle name="_style 4" xfId="298" xr:uid="{00000000-0005-0000-0000-0000940D0000}"/>
    <cellStyle name="_style 4 2" xfId="42913" xr:uid="{00000000-0005-0000-0000-0000950D0000}"/>
    <cellStyle name="_style 4 2 2" xfId="42914" xr:uid="{00000000-0005-0000-0000-0000960D0000}"/>
    <cellStyle name="_style 4 2 2 2" xfId="42915" xr:uid="{00000000-0005-0000-0000-0000970D0000}"/>
    <cellStyle name="_style 4 2 2 2 2" xfId="42916" xr:uid="{00000000-0005-0000-0000-0000980D0000}"/>
    <cellStyle name="_style 4 2 2 2 2 2" xfId="42917" xr:uid="{00000000-0005-0000-0000-0000990D0000}"/>
    <cellStyle name="_style 4 2 2 2 3" xfId="42918" xr:uid="{00000000-0005-0000-0000-00009A0D0000}"/>
    <cellStyle name="_style 4 2 2 3" xfId="42919" xr:uid="{00000000-0005-0000-0000-00009B0D0000}"/>
    <cellStyle name="_style 4 2 2 3 2" xfId="42920" xr:uid="{00000000-0005-0000-0000-00009C0D0000}"/>
    <cellStyle name="_style 4 2 2 4" xfId="42921" xr:uid="{00000000-0005-0000-0000-00009D0D0000}"/>
    <cellStyle name="_style 4 2 3" xfId="42922" xr:uid="{00000000-0005-0000-0000-00009E0D0000}"/>
    <cellStyle name="_style 4 2 3 2" xfId="42923" xr:uid="{00000000-0005-0000-0000-00009F0D0000}"/>
    <cellStyle name="_style 4 2 3 2 2" xfId="42924" xr:uid="{00000000-0005-0000-0000-0000A00D0000}"/>
    <cellStyle name="_style 4 2 3 3" xfId="42925" xr:uid="{00000000-0005-0000-0000-0000A10D0000}"/>
    <cellStyle name="_style 4 2 4" xfId="42926" xr:uid="{00000000-0005-0000-0000-0000A20D0000}"/>
    <cellStyle name="_style 4 2 4 2" xfId="42927" xr:uid="{00000000-0005-0000-0000-0000A30D0000}"/>
    <cellStyle name="_style 4 2 5" xfId="42928" xr:uid="{00000000-0005-0000-0000-0000A40D0000}"/>
    <cellStyle name="_style 4 3" xfId="42929" xr:uid="{00000000-0005-0000-0000-0000A50D0000}"/>
    <cellStyle name="_style 4 3 2" xfId="42930" xr:uid="{00000000-0005-0000-0000-0000A60D0000}"/>
    <cellStyle name="_style 4 3 2 2" xfId="42931" xr:uid="{00000000-0005-0000-0000-0000A70D0000}"/>
    <cellStyle name="_style 4 3 2 2 2" xfId="42932" xr:uid="{00000000-0005-0000-0000-0000A80D0000}"/>
    <cellStyle name="_style 4 3 2 3" xfId="42933" xr:uid="{00000000-0005-0000-0000-0000A90D0000}"/>
    <cellStyle name="_style 4 3 3" xfId="42934" xr:uid="{00000000-0005-0000-0000-0000AA0D0000}"/>
    <cellStyle name="_style 4 3 3 2" xfId="42935" xr:uid="{00000000-0005-0000-0000-0000AB0D0000}"/>
    <cellStyle name="_style 4 3 4" xfId="42936" xr:uid="{00000000-0005-0000-0000-0000AC0D0000}"/>
    <cellStyle name="_style 4 4" xfId="42937" xr:uid="{00000000-0005-0000-0000-0000AD0D0000}"/>
    <cellStyle name="_style 4 4 2" xfId="42938" xr:uid="{00000000-0005-0000-0000-0000AE0D0000}"/>
    <cellStyle name="_style 4 4 2 2" xfId="42939" xr:uid="{00000000-0005-0000-0000-0000AF0D0000}"/>
    <cellStyle name="_style 4 4 3" xfId="42940" xr:uid="{00000000-0005-0000-0000-0000B00D0000}"/>
    <cellStyle name="_style 4 5" xfId="42941" xr:uid="{00000000-0005-0000-0000-0000B10D0000}"/>
    <cellStyle name="_style 4 5 2" xfId="42942" xr:uid="{00000000-0005-0000-0000-0000B20D0000}"/>
    <cellStyle name="_style 4 6" xfId="42943" xr:uid="{00000000-0005-0000-0000-0000B30D0000}"/>
    <cellStyle name="_style 5" xfId="42944" xr:uid="{00000000-0005-0000-0000-0000B40D0000}"/>
    <cellStyle name="_style 5 2" xfId="42945" xr:uid="{00000000-0005-0000-0000-0000B50D0000}"/>
    <cellStyle name="_style 5 2 2" xfId="42946" xr:uid="{00000000-0005-0000-0000-0000B60D0000}"/>
    <cellStyle name="_style 5 2 2 2" xfId="42947" xr:uid="{00000000-0005-0000-0000-0000B70D0000}"/>
    <cellStyle name="_style 5 2 2 2 2" xfId="42948" xr:uid="{00000000-0005-0000-0000-0000B80D0000}"/>
    <cellStyle name="_style 5 2 2 2 2 2" xfId="42949" xr:uid="{00000000-0005-0000-0000-0000B90D0000}"/>
    <cellStyle name="_style 5 2 2 2 3" xfId="42950" xr:uid="{00000000-0005-0000-0000-0000BA0D0000}"/>
    <cellStyle name="_style 5 2 2 3" xfId="42951" xr:uid="{00000000-0005-0000-0000-0000BB0D0000}"/>
    <cellStyle name="_style 5 2 2 3 2" xfId="42952" xr:uid="{00000000-0005-0000-0000-0000BC0D0000}"/>
    <cellStyle name="_style 5 2 2 4" xfId="42953" xr:uid="{00000000-0005-0000-0000-0000BD0D0000}"/>
    <cellStyle name="_style 5 2 3" xfId="42954" xr:uid="{00000000-0005-0000-0000-0000BE0D0000}"/>
    <cellStyle name="_style 5 2 3 2" xfId="42955" xr:uid="{00000000-0005-0000-0000-0000BF0D0000}"/>
    <cellStyle name="_style 5 2 3 2 2" xfId="42956" xr:uid="{00000000-0005-0000-0000-0000C00D0000}"/>
    <cellStyle name="_style 5 2 3 3" xfId="42957" xr:uid="{00000000-0005-0000-0000-0000C10D0000}"/>
    <cellStyle name="_style 5 2 4" xfId="42958" xr:uid="{00000000-0005-0000-0000-0000C20D0000}"/>
    <cellStyle name="_style 5 2 4 2" xfId="42959" xr:uid="{00000000-0005-0000-0000-0000C30D0000}"/>
    <cellStyle name="_style 5 2 5" xfId="42960" xr:uid="{00000000-0005-0000-0000-0000C40D0000}"/>
    <cellStyle name="_style 5 3" xfId="42961" xr:uid="{00000000-0005-0000-0000-0000C50D0000}"/>
    <cellStyle name="_style 5 3 2" xfId="42962" xr:uid="{00000000-0005-0000-0000-0000C60D0000}"/>
    <cellStyle name="_style 5 3 2 2" xfId="42963" xr:uid="{00000000-0005-0000-0000-0000C70D0000}"/>
    <cellStyle name="_style 5 3 2 2 2" xfId="42964" xr:uid="{00000000-0005-0000-0000-0000C80D0000}"/>
    <cellStyle name="_style 5 3 2 3" xfId="42965" xr:uid="{00000000-0005-0000-0000-0000C90D0000}"/>
    <cellStyle name="_style 5 3 3" xfId="42966" xr:uid="{00000000-0005-0000-0000-0000CA0D0000}"/>
    <cellStyle name="_style 5 3 3 2" xfId="42967" xr:uid="{00000000-0005-0000-0000-0000CB0D0000}"/>
    <cellStyle name="_style 5 3 4" xfId="42968" xr:uid="{00000000-0005-0000-0000-0000CC0D0000}"/>
    <cellStyle name="_style 5 4" xfId="42969" xr:uid="{00000000-0005-0000-0000-0000CD0D0000}"/>
    <cellStyle name="_style 5 4 2" xfId="42970" xr:uid="{00000000-0005-0000-0000-0000CE0D0000}"/>
    <cellStyle name="_style 5 4 2 2" xfId="42971" xr:uid="{00000000-0005-0000-0000-0000CF0D0000}"/>
    <cellStyle name="_style 5 4 3" xfId="42972" xr:uid="{00000000-0005-0000-0000-0000D00D0000}"/>
    <cellStyle name="_style 5 5" xfId="42973" xr:uid="{00000000-0005-0000-0000-0000D10D0000}"/>
    <cellStyle name="_style 5 5 2" xfId="42974" xr:uid="{00000000-0005-0000-0000-0000D20D0000}"/>
    <cellStyle name="_style 5 6" xfId="42975" xr:uid="{00000000-0005-0000-0000-0000D30D0000}"/>
    <cellStyle name="_style 6" xfId="42976" xr:uid="{00000000-0005-0000-0000-0000D40D0000}"/>
    <cellStyle name="_style 6 2" xfId="42977" xr:uid="{00000000-0005-0000-0000-0000D50D0000}"/>
    <cellStyle name="_style 6 2 2" xfId="42978" xr:uid="{00000000-0005-0000-0000-0000D60D0000}"/>
    <cellStyle name="_style 6 2 2 2" xfId="42979" xr:uid="{00000000-0005-0000-0000-0000D70D0000}"/>
    <cellStyle name="_style 6 2 2 2 2" xfId="42980" xr:uid="{00000000-0005-0000-0000-0000D80D0000}"/>
    <cellStyle name="_style 6 2 2 2 2 2" xfId="42981" xr:uid="{00000000-0005-0000-0000-0000D90D0000}"/>
    <cellStyle name="_style 6 2 2 2 3" xfId="42982" xr:uid="{00000000-0005-0000-0000-0000DA0D0000}"/>
    <cellStyle name="_style 6 2 2 3" xfId="42983" xr:uid="{00000000-0005-0000-0000-0000DB0D0000}"/>
    <cellStyle name="_style 6 2 2 3 2" xfId="42984" xr:uid="{00000000-0005-0000-0000-0000DC0D0000}"/>
    <cellStyle name="_style 6 2 2 4" xfId="42985" xr:uid="{00000000-0005-0000-0000-0000DD0D0000}"/>
    <cellStyle name="_style 6 2 3" xfId="42986" xr:uid="{00000000-0005-0000-0000-0000DE0D0000}"/>
    <cellStyle name="_style 6 2 3 2" xfId="42987" xr:uid="{00000000-0005-0000-0000-0000DF0D0000}"/>
    <cellStyle name="_style 6 2 3 2 2" xfId="42988" xr:uid="{00000000-0005-0000-0000-0000E00D0000}"/>
    <cellStyle name="_style 6 2 3 3" xfId="42989" xr:uid="{00000000-0005-0000-0000-0000E10D0000}"/>
    <cellStyle name="_style 6 2 4" xfId="42990" xr:uid="{00000000-0005-0000-0000-0000E20D0000}"/>
    <cellStyle name="_style 6 2 4 2" xfId="42991" xr:uid="{00000000-0005-0000-0000-0000E30D0000}"/>
    <cellStyle name="_style 6 2 5" xfId="42992" xr:uid="{00000000-0005-0000-0000-0000E40D0000}"/>
    <cellStyle name="_style 6 3" xfId="42993" xr:uid="{00000000-0005-0000-0000-0000E50D0000}"/>
    <cellStyle name="_style 6 3 2" xfId="42994" xr:uid="{00000000-0005-0000-0000-0000E60D0000}"/>
    <cellStyle name="_style 6 3 2 2" xfId="42995" xr:uid="{00000000-0005-0000-0000-0000E70D0000}"/>
    <cellStyle name="_style 6 3 2 2 2" xfId="42996" xr:uid="{00000000-0005-0000-0000-0000E80D0000}"/>
    <cellStyle name="_style 6 3 2 3" xfId="42997" xr:uid="{00000000-0005-0000-0000-0000E90D0000}"/>
    <cellStyle name="_style 6 3 3" xfId="42998" xr:uid="{00000000-0005-0000-0000-0000EA0D0000}"/>
    <cellStyle name="_style 6 3 3 2" xfId="42999" xr:uid="{00000000-0005-0000-0000-0000EB0D0000}"/>
    <cellStyle name="_style 6 3 4" xfId="43000" xr:uid="{00000000-0005-0000-0000-0000EC0D0000}"/>
    <cellStyle name="_style 6 4" xfId="43001" xr:uid="{00000000-0005-0000-0000-0000ED0D0000}"/>
    <cellStyle name="_style 6 4 2" xfId="43002" xr:uid="{00000000-0005-0000-0000-0000EE0D0000}"/>
    <cellStyle name="_style 6 4 2 2" xfId="43003" xr:uid="{00000000-0005-0000-0000-0000EF0D0000}"/>
    <cellStyle name="_style 6 4 3" xfId="43004" xr:uid="{00000000-0005-0000-0000-0000F00D0000}"/>
    <cellStyle name="_style 6 5" xfId="43005" xr:uid="{00000000-0005-0000-0000-0000F10D0000}"/>
    <cellStyle name="_style 6 5 2" xfId="43006" xr:uid="{00000000-0005-0000-0000-0000F20D0000}"/>
    <cellStyle name="_style 6 6" xfId="43007" xr:uid="{00000000-0005-0000-0000-0000F30D0000}"/>
    <cellStyle name="_style 7" xfId="43008" xr:uid="{00000000-0005-0000-0000-0000F40D0000}"/>
    <cellStyle name="_style 7 2" xfId="43009" xr:uid="{00000000-0005-0000-0000-0000F50D0000}"/>
    <cellStyle name="_style 7 2 2" xfId="43010" xr:uid="{00000000-0005-0000-0000-0000F60D0000}"/>
    <cellStyle name="_style 7 2 2 2" xfId="43011" xr:uid="{00000000-0005-0000-0000-0000F70D0000}"/>
    <cellStyle name="_style 7 2 2 2 2" xfId="43012" xr:uid="{00000000-0005-0000-0000-0000F80D0000}"/>
    <cellStyle name="_style 7 2 2 3" xfId="43013" xr:uid="{00000000-0005-0000-0000-0000F90D0000}"/>
    <cellStyle name="_style 7 2 3" xfId="43014" xr:uid="{00000000-0005-0000-0000-0000FA0D0000}"/>
    <cellStyle name="_style 7 2 3 2" xfId="43015" xr:uid="{00000000-0005-0000-0000-0000FB0D0000}"/>
    <cellStyle name="_style 7 2 4" xfId="43016" xr:uid="{00000000-0005-0000-0000-0000FC0D0000}"/>
    <cellStyle name="_style 7 3" xfId="43017" xr:uid="{00000000-0005-0000-0000-0000FD0D0000}"/>
    <cellStyle name="_style 7 3 2" xfId="43018" xr:uid="{00000000-0005-0000-0000-0000FE0D0000}"/>
    <cellStyle name="_style 7 3 2 2" xfId="43019" xr:uid="{00000000-0005-0000-0000-0000FF0D0000}"/>
    <cellStyle name="_style 7 3 2 2 2" xfId="43020" xr:uid="{00000000-0005-0000-0000-0000000E0000}"/>
    <cellStyle name="_style 7 3 2 3" xfId="43021" xr:uid="{00000000-0005-0000-0000-0000010E0000}"/>
    <cellStyle name="_style 7 3 3" xfId="43022" xr:uid="{00000000-0005-0000-0000-0000020E0000}"/>
    <cellStyle name="_style 7 3 3 2" xfId="43023" xr:uid="{00000000-0005-0000-0000-0000030E0000}"/>
    <cellStyle name="_style 7 3 4" xfId="43024" xr:uid="{00000000-0005-0000-0000-0000040E0000}"/>
    <cellStyle name="_style 7 4" xfId="43025" xr:uid="{00000000-0005-0000-0000-0000050E0000}"/>
    <cellStyle name="_style 7 4 2" xfId="43026" xr:uid="{00000000-0005-0000-0000-0000060E0000}"/>
    <cellStyle name="_style 7 4 2 2" xfId="43027" xr:uid="{00000000-0005-0000-0000-0000070E0000}"/>
    <cellStyle name="_style 7 4 3" xfId="43028" xr:uid="{00000000-0005-0000-0000-0000080E0000}"/>
    <cellStyle name="_style 7 5" xfId="43029" xr:uid="{00000000-0005-0000-0000-0000090E0000}"/>
    <cellStyle name="_style 7 5 2" xfId="43030" xr:uid="{00000000-0005-0000-0000-00000A0E0000}"/>
    <cellStyle name="_style 7 6" xfId="43031" xr:uid="{00000000-0005-0000-0000-00000B0E0000}"/>
    <cellStyle name="_style 8" xfId="43032" xr:uid="{00000000-0005-0000-0000-00000C0E0000}"/>
    <cellStyle name="_style 8 2" xfId="43033" xr:uid="{00000000-0005-0000-0000-00000D0E0000}"/>
    <cellStyle name="_style 8 2 2" xfId="43034" xr:uid="{00000000-0005-0000-0000-00000E0E0000}"/>
    <cellStyle name="_style 8 3" xfId="43035" xr:uid="{00000000-0005-0000-0000-00000F0E0000}"/>
    <cellStyle name="_style 8 3 2" xfId="43036" xr:uid="{00000000-0005-0000-0000-0000100E0000}"/>
    <cellStyle name="_style 8 4" xfId="43037" xr:uid="{00000000-0005-0000-0000-0000110E0000}"/>
    <cellStyle name="_style 9" xfId="43038" xr:uid="{00000000-0005-0000-0000-0000120E0000}"/>
    <cellStyle name="_style 9 2" xfId="43039" xr:uid="{00000000-0005-0000-0000-0000130E0000}"/>
    <cellStyle name="_style_Expenses (1)" xfId="43040" xr:uid="{00000000-0005-0000-0000-0000140E0000}"/>
    <cellStyle name="_style_Kontroll ME" xfId="12386" xr:uid="{00000000-0005-0000-0000-0000150E0000}"/>
    <cellStyle name="_style_Kontroll-fane" xfId="12387" xr:uid="{00000000-0005-0000-0000-0000160E0000}"/>
    <cellStyle name="_style_Prognose eksponering " xfId="37181" xr:uid="{00000000-0005-0000-0000-0000170E0000}"/>
    <cellStyle name="_style_Prognose eksponering  2" xfId="43041" xr:uid="{00000000-0005-0000-0000-0000180E0000}"/>
    <cellStyle name="_style_Prognose eksponering  2 2" xfId="43042" xr:uid="{00000000-0005-0000-0000-0000190E0000}"/>
    <cellStyle name="_style_Prognose eksponering  2 2 2" xfId="43043" xr:uid="{00000000-0005-0000-0000-00001A0E0000}"/>
    <cellStyle name="_style_Prognose eksponering  2 3" xfId="43044" xr:uid="{00000000-0005-0000-0000-00001B0E0000}"/>
    <cellStyle name="_style_Prognose eksponering  3" xfId="43045" xr:uid="{00000000-0005-0000-0000-00001C0E0000}"/>
    <cellStyle name="_style_Prognose eksponering  3 2" xfId="43046" xr:uid="{00000000-0005-0000-0000-00001D0E0000}"/>
    <cellStyle name="_style_Prognose eksponering  4" xfId="43047" xr:uid="{00000000-0005-0000-0000-00001E0E0000}"/>
    <cellStyle name="_style_Results &amp; key fig." xfId="43048" xr:uid="{00000000-0005-0000-0000-00001F0E0000}"/>
    <cellStyle name="_style_Vedlegg" xfId="43049" xr:uid="{00000000-0005-0000-0000-0000200E0000}"/>
    <cellStyle name="_style_Vedlegg 2" xfId="43050" xr:uid="{00000000-0005-0000-0000-0000210E0000}"/>
    <cellStyle name="_style_Vedlegg 2 2" xfId="43051" xr:uid="{00000000-0005-0000-0000-0000220E0000}"/>
    <cellStyle name="_style_Vedlegg 2 2 2" xfId="43052" xr:uid="{00000000-0005-0000-0000-0000230E0000}"/>
    <cellStyle name="_style_Vedlegg 2 3" xfId="43053" xr:uid="{00000000-0005-0000-0000-0000240E0000}"/>
    <cellStyle name="_style_Vedlegg 3" xfId="43054" xr:uid="{00000000-0005-0000-0000-0000250E0000}"/>
    <cellStyle name="_style_Vedlegg 3 2" xfId="43055" xr:uid="{00000000-0005-0000-0000-0000260E0000}"/>
    <cellStyle name="_style_Vedlegg 4" xfId="43056"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2" xr:uid="{00000000-0005-0000-0000-00002C0E0000}"/>
    <cellStyle name="_SubHeading_prestemp_Nøkkeltall" xfId="37183"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4" xr:uid="{00000000-0005-0000-0000-0000340E0000}"/>
    <cellStyle name="_Table 2 2 2" xfId="37185" xr:uid="{00000000-0005-0000-0000-0000350E0000}"/>
    <cellStyle name="_Table 2 2 2 2" xfId="37186" xr:uid="{00000000-0005-0000-0000-0000360E0000}"/>
    <cellStyle name="_Table 2 2 2 2 2" xfId="43057" xr:uid="{00000000-0005-0000-0000-0000370E0000}"/>
    <cellStyle name="_Table 2 2 2 2 3" xfId="43058" xr:uid="{00000000-0005-0000-0000-0000380E0000}"/>
    <cellStyle name="_Table 2 2 2 2 4" xfId="43059" xr:uid="{00000000-0005-0000-0000-0000390E0000}"/>
    <cellStyle name="_Table 2 2 2 2 5" xfId="43060" xr:uid="{00000000-0005-0000-0000-00003A0E0000}"/>
    <cellStyle name="_Table 2 2 2 2_Results &amp; key fig." xfId="43061" xr:uid="{00000000-0005-0000-0000-00003B0E0000}"/>
    <cellStyle name="_Table 2 2 2 3" xfId="43062" xr:uid="{00000000-0005-0000-0000-00003C0E0000}"/>
    <cellStyle name="_Table 2 2 2 4" xfId="43063" xr:uid="{00000000-0005-0000-0000-00003D0E0000}"/>
    <cellStyle name="_Table 2 2 2_Results &amp; key fig." xfId="43064" xr:uid="{00000000-0005-0000-0000-00003E0E0000}"/>
    <cellStyle name="_Table 2 2 3" xfId="43065" xr:uid="{00000000-0005-0000-0000-00003F0E0000}"/>
    <cellStyle name="_Table 2 2 4" xfId="43066" xr:uid="{00000000-0005-0000-0000-0000400E0000}"/>
    <cellStyle name="_Table 2 2 5" xfId="43067" xr:uid="{00000000-0005-0000-0000-0000410E0000}"/>
    <cellStyle name="_Table 2 2_Results &amp; key fig." xfId="43068" xr:uid="{00000000-0005-0000-0000-0000420E0000}"/>
    <cellStyle name="_Table 2 3" xfId="37187" xr:uid="{00000000-0005-0000-0000-0000430E0000}"/>
    <cellStyle name="_Table 2 3 2" xfId="37188" xr:uid="{00000000-0005-0000-0000-0000440E0000}"/>
    <cellStyle name="_Table 2 3 2 2" xfId="43069" xr:uid="{00000000-0005-0000-0000-0000450E0000}"/>
    <cellStyle name="_Table 2 3 2 3" xfId="43070" xr:uid="{00000000-0005-0000-0000-0000460E0000}"/>
    <cellStyle name="_Table 2 3 2 4" xfId="43071" xr:uid="{00000000-0005-0000-0000-0000470E0000}"/>
    <cellStyle name="_Table 2 3 2 5" xfId="43072" xr:uid="{00000000-0005-0000-0000-0000480E0000}"/>
    <cellStyle name="_Table 2 3 2_Results &amp; key fig." xfId="43073" xr:uid="{00000000-0005-0000-0000-0000490E0000}"/>
    <cellStyle name="_Table 2 3 3" xfId="43074" xr:uid="{00000000-0005-0000-0000-00004A0E0000}"/>
    <cellStyle name="_Table 2 3 4" xfId="43075" xr:uid="{00000000-0005-0000-0000-00004B0E0000}"/>
    <cellStyle name="_Table 2 3_Results &amp; key fig." xfId="43076" xr:uid="{00000000-0005-0000-0000-00004C0E0000}"/>
    <cellStyle name="_Table 2 4" xfId="43077" xr:uid="{00000000-0005-0000-0000-00004D0E0000}"/>
    <cellStyle name="_Table 2 5" xfId="43078" xr:uid="{00000000-0005-0000-0000-00004E0E0000}"/>
    <cellStyle name="_Table 2_Results &amp; key fig." xfId="43079" xr:uid="{00000000-0005-0000-0000-00004F0E0000}"/>
    <cellStyle name="_Table 3" xfId="37189" xr:uid="{00000000-0005-0000-0000-0000500E0000}"/>
    <cellStyle name="_Table 3 2" xfId="37190" xr:uid="{00000000-0005-0000-0000-0000510E0000}"/>
    <cellStyle name="_Table 3 2 2" xfId="37191" xr:uid="{00000000-0005-0000-0000-0000520E0000}"/>
    <cellStyle name="_Table 3 2 2 2" xfId="43080" xr:uid="{00000000-0005-0000-0000-0000530E0000}"/>
    <cellStyle name="_Table 3 2 2 3" xfId="43081" xr:uid="{00000000-0005-0000-0000-0000540E0000}"/>
    <cellStyle name="_Table 3 2 2 4" xfId="43082" xr:uid="{00000000-0005-0000-0000-0000550E0000}"/>
    <cellStyle name="_Table 3 2 2 5" xfId="43083" xr:uid="{00000000-0005-0000-0000-0000560E0000}"/>
    <cellStyle name="_Table 3 2 2_Results &amp; key fig." xfId="43084" xr:uid="{00000000-0005-0000-0000-0000570E0000}"/>
    <cellStyle name="_Table 3 2 3" xfId="43085" xr:uid="{00000000-0005-0000-0000-0000580E0000}"/>
    <cellStyle name="_Table 3 2 4" xfId="43086" xr:uid="{00000000-0005-0000-0000-0000590E0000}"/>
    <cellStyle name="_Table 3 2_Results &amp; key fig." xfId="43087" xr:uid="{00000000-0005-0000-0000-00005A0E0000}"/>
    <cellStyle name="_Table 3 3" xfId="43088" xr:uid="{00000000-0005-0000-0000-00005B0E0000}"/>
    <cellStyle name="_Table 3 4" xfId="43089" xr:uid="{00000000-0005-0000-0000-00005C0E0000}"/>
    <cellStyle name="_Table 3 5" xfId="43090" xr:uid="{00000000-0005-0000-0000-00005D0E0000}"/>
    <cellStyle name="_Table 3_Results &amp; key fig." xfId="43091" xr:uid="{00000000-0005-0000-0000-00005E0E0000}"/>
    <cellStyle name="_Table 4" xfId="43092" xr:uid="{00000000-0005-0000-0000-00005F0E0000}"/>
    <cellStyle name="_Table 5" xfId="43093" xr:uid="{00000000-0005-0000-0000-0000600E0000}"/>
    <cellStyle name="_Table_CC1" xfId="53221" xr:uid="{74E1BCDD-C6BC-4BA3-99D6-EBD2EDA3EE4D}"/>
    <cellStyle name="_Table_Expenses (1)" xfId="43094" xr:uid="{00000000-0005-0000-0000-0000610E0000}"/>
    <cellStyle name="_Table_Expenses (1) 2" xfId="43095" xr:uid="{00000000-0005-0000-0000-0000620E0000}"/>
    <cellStyle name="_Table_LR2" xfId="53200" xr:uid="{DE4E2121-508D-4A5C-8A56-561F5C15B8E9}"/>
    <cellStyle name="_Table_Results &amp; key fig." xfId="43096"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2" xr:uid="{00000000-0005-0000-0000-0000670E0000}"/>
    <cellStyle name="_Total" xfId="299" xr:uid="{00000000-0005-0000-0000-0000680E0000}"/>
    <cellStyle name="_Total 2" xfId="12401" xr:uid="{00000000-0005-0000-0000-0000690E0000}"/>
    <cellStyle name="_Total 2 2" xfId="43097" xr:uid="{00000000-0005-0000-0000-00006A0E0000}"/>
    <cellStyle name="_Total 2 2 2" xfId="43098" xr:uid="{00000000-0005-0000-0000-00006B0E0000}"/>
    <cellStyle name="_Total 2 2 2 2" xfId="43099" xr:uid="{00000000-0005-0000-0000-00006C0E0000}"/>
    <cellStyle name="_Total 2 2 3" xfId="43100" xr:uid="{00000000-0005-0000-0000-00006D0E0000}"/>
    <cellStyle name="_Total 2 3" xfId="43101" xr:uid="{00000000-0005-0000-0000-00006E0E0000}"/>
    <cellStyle name="_Total 2 3 2" xfId="43102" xr:uid="{00000000-0005-0000-0000-00006F0E0000}"/>
    <cellStyle name="_Total 2 4" xfId="43103" xr:uid="{00000000-0005-0000-0000-0000700E0000}"/>
    <cellStyle name="_Total 2_Kontroll ME" xfId="12402" xr:uid="{00000000-0005-0000-0000-0000710E0000}"/>
    <cellStyle name="_Total 2_Kontroll-fane" xfId="12403" xr:uid="{00000000-0005-0000-0000-0000720E0000}"/>
    <cellStyle name="_Total 3" xfId="43104" xr:uid="{00000000-0005-0000-0000-0000730E0000}"/>
    <cellStyle name="_Total 3 2" xfId="43105" xr:uid="{00000000-0005-0000-0000-0000740E0000}"/>
    <cellStyle name="_Total 4" xfId="43106" xr:uid="{00000000-0005-0000-0000-0000750E0000}"/>
    <cellStyle name="_Total 4 2" xfId="43107" xr:uid="{00000000-0005-0000-0000-0000760E0000}"/>
    <cellStyle name="_Total 5" xfId="43108" xr:uid="{00000000-0005-0000-0000-0000770E0000}"/>
    <cellStyle name="_Total_Expenses (1)" xfId="43109" xr:uid="{00000000-0005-0000-0000-0000780E0000}"/>
    <cellStyle name="_Total_Kontroll ME" xfId="12404" xr:uid="{00000000-0005-0000-0000-0000790E0000}"/>
    <cellStyle name="_Total_Kontroll-fane" xfId="12405" xr:uid="{00000000-0005-0000-0000-00007A0E0000}"/>
    <cellStyle name="_Total_Prognose eksponering " xfId="37193" xr:uid="{00000000-0005-0000-0000-00007B0E0000}"/>
    <cellStyle name="_Total_Prognose eksponering  2" xfId="43110" xr:uid="{00000000-0005-0000-0000-00007C0E0000}"/>
    <cellStyle name="_Total_Prognose eksponering  2 2" xfId="43111" xr:uid="{00000000-0005-0000-0000-00007D0E0000}"/>
    <cellStyle name="_Total_Prognose eksponering  2 2 2" xfId="43112" xr:uid="{00000000-0005-0000-0000-00007E0E0000}"/>
    <cellStyle name="_Total_Prognose eksponering  2 3" xfId="43113" xr:uid="{00000000-0005-0000-0000-00007F0E0000}"/>
    <cellStyle name="_Total_Prognose eksponering  3" xfId="43114" xr:uid="{00000000-0005-0000-0000-0000800E0000}"/>
    <cellStyle name="_Total_Prognose eksponering  3 2" xfId="43115" xr:uid="{00000000-0005-0000-0000-0000810E0000}"/>
    <cellStyle name="_Total_Prognose eksponering  4" xfId="43116" xr:uid="{00000000-0005-0000-0000-0000820E0000}"/>
    <cellStyle name="_Total_Results &amp; key fig." xfId="43117" xr:uid="{00000000-0005-0000-0000-0000830E0000}"/>
    <cellStyle name="_Total_Vedlegg" xfId="43118" xr:uid="{00000000-0005-0000-0000-0000840E0000}"/>
    <cellStyle name="_Total_Vedlegg 2" xfId="43119" xr:uid="{00000000-0005-0000-0000-0000850E0000}"/>
    <cellStyle name="_Total_Vedlegg 2 2" xfId="43120" xr:uid="{00000000-0005-0000-0000-0000860E0000}"/>
    <cellStyle name="_Total_Vedlegg 2 2 2" xfId="43121" xr:uid="{00000000-0005-0000-0000-0000870E0000}"/>
    <cellStyle name="_Total_Vedlegg 2 3" xfId="43122" xr:uid="{00000000-0005-0000-0000-0000880E0000}"/>
    <cellStyle name="_Total_Vedlegg 2 3 2" xfId="43123" xr:uid="{00000000-0005-0000-0000-0000890E0000}"/>
    <cellStyle name="_Total_Vedlegg 2 4" xfId="43124" xr:uid="{00000000-0005-0000-0000-00008A0E0000}"/>
    <cellStyle name="_Total_Vedlegg 3" xfId="43125" xr:uid="{00000000-0005-0000-0000-00008B0E0000}"/>
    <cellStyle name="_Total_Vedlegg 3 2" xfId="43126" xr:uid="{00000000-0005-0000-0000-00008C0E0000}"/>
    <cellStyle name="_Total_Vedlegg 4" xfId="43127" xr:uid="{00000000-0005-0000-0000-00008D0E0000}"/>
    <cellStyle name="_Total_Vedlegg 4 2" xfId="43128" xr:uid="{00000000-0005-0000-0000-00008E0E0000}"/>
    <cellStyle name="_Total_Vedlegg 5" xfId="43129" xr:uid="{00000000-0005-0000-0000-00008F0E0000}"/>
    <cellStyle name="_Total_Vedlegg_1" xfId="43130" xr:uid="{00000000-0005-0000-0000-0000900E0000}"/>
    <cellStyle name="_Total_Vedlegg_1 2" xfId="43131" xr:uid="{00000000-0005-0000-0000-0000910E0000}"/>
    <cellStyle name="_Total_Vedlegg_1 2 2" xfId="43132" xr:uid="{00000000-0005-0000-0000-0000920E0000}"/>
    <cellStyle name="_Total_Vedlegg_1 2 2 2" xfId="43133" xr:uid="{00000000-0005-0000-0000-0000930E0000}"/>
    <cellStyle name="_Total_Vedlegg_1 2 3" xfId="43134" xr:uid="{00000000-0005-0000-0000-0000940E0000}"/>
    <cellStyle name="_Total_Vedlegg_1 3" xfId="43135" xr:uid="{00000000-0005-0000-0000-0000950E0000}"/>
    <cellStyle name="_Total_Vedlegg_1 3 2" xfId="43136" xr:uid="{00000000-0005-0000-0000-0000960E0000}"/>
    <cellStyle name="_Total_Vedlegg_1 4" xfId="43137"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4" xr:uid="{00000000-0005-0000-0000-0000AF0E0000}"/>
    <cellStyle name="_Vital Total 2 2" xfId="43138" xr:uid="{00000000-0005-0000-0000-0000B00E0000}"/>
    <cellStyle name="_Vital Total 2 2 2" xfId="43139" xr:uid="{00000000-0005-0000-0000-0000B10E0000}"/>
    <cellStyle name="_Vital Total 2 2 2 2" xfId="43140" xr:uid="{00000000-0005-0000-0000-0000B20E0000}"/>
    <cellStyle name="_Vital Total 2 2 3" xfId="43141" xr:uid="{00000000-0005-0000-0000-0000B30E0000}"/>
    <cellStyle name="_Vital Total 2 3" xfId="43142" xr:uid="{00000000-0005-0000-0000-0000B40E0000}"/>
    <cellStyle name="_Vital Total 2 3 2" xfId="43143" xr:uid="{00000000-0005-0000-0000-0000B50E0000}"/>
    <cellStyle name="_Vital Total 2 4" xfId="43144" xr:uid="{00000000-0005-0000-0000-0000B60E0000}"/>
    <cellStyle name="_Vital Total 3" xfId="43145" xr:uid="{00000000-0005-0000-0000-0000B70E0000}"/>
    <cellStyle name="_Vital Total 3 2" xfId="43146" xr:uid="{00000000-0005-0000-0000-0000B80E0000}"/>
    <cellStyle name="_Vital Total 4" xfId="43147" xr:uid="{00000000-0005-0000-0000-0000B90E0000}"/>
    <cellStyle name="_Vital Total 4 2" xfId="43148" xr:uid="{00000000-0005-0000-0000-0000BA0E0000}"/>
    <cellStyle name="_Vital Total 5" xfId="43149" xr:uid="{00000000-0005-0000-0000-0000BB0E0000}"/>
    <cellStyle name="_Vital Total_Expenses (1)" xfId="43150" xr:uid="{00000000-0005-0000-0000-0000BC0E0000}"/>
    <cellStyle name="_Vital Total_Prognose eksponering " xfId="37195" xr:uid="{00000000-0005-0000-0000-0000BD0E0000}"/>
    <cellStyle name="_Vital Total_Prognose eksponering  2" xfId="43151" xr:uid="{00000000-0005-0000-0000-0000BE0E0000}"/>
    <cellStyle name="_Vital Total_Prognose eksponering  2 2" xfId="43152" xr:uid="{00000000-0005-0000-0000-0000BF0E0000}"/>
    <cellStyle name="_Vital Total_Prognose eksponering  2 2 2" xfId="43153" xr:uid="{00000000-0005-0000-0000-0000C00E0000}"/>
    <cellStyle name="_Vital Total_Prognose eksponering  2 3" xfId="43154" xr:uid="{00000000-0005-0000-0000-0000C10E0000}"/>
    <cellStyle name="_Vital Total_Prognose eksponering  3" xfId="43155" xr:uid="{00000000-0005-0000-0000-0000C20E0000}"/>
    <cellStyle name="_Vital Total_Prognose eksponering  3 2" xfId="43156" xr:uid="{00000000-0005-0000-0000-0000C30E0000}"/>
    <cellStyle name="_Vital Total_Prognose eksponering  4" xfId="43157" xr:uid="{00000000-0005-0000-0000-0000C40E0000}"/>
    <cellStyle name="_Vital Total_Results &amp; key fig." xfId="43158" xr:uid="{00000000-0005-0000-0000-0000C50E0000}"/>
    <cellStyle name="_Vital Total_Vedlegg" xfId="43159" xr:uid="{00000000-0005-0000-0000-0000C60E0000}"/>
    <cellStyle name="_Vital Total_Vedlegg 2" xfId="43160" xr:uid="{00000000-0005-0000-0000-0000C70E0000}"/>
    <cellStyle name="_Vital Total_Vedlegg 2 2" xfId="43161" xr:uid="{00000000-0005-0000-0000-0000C80E0000}"/>
    <cellStyle name="_Vital Total_Vedlegg 2 2 2" xfId="43162" xr:uid="{00000000-0005-0000-0000-0000C90E0000}"/>
    <cellStyle name="_Vital Total_Vedlegg 2 3" xfId="43163" xr:uid="{00000000-0005-0000-0000-0000CA0E0000}"/>
    <cellStyle name="_Vital Total_Vedlegg 2 3 2" xfId="43164" xr:uid="{00000000-0005-0000-0000-0000CB0E0000}"/>
    <cellStyle name="_Vital Total_Vedlegg 2 4" xfId="43165" xr:uid="{00000000-0005-0000-0000-0000CC0E0000}"/>
    <cellStyle name="_Vital Total_Vedlegg 3" xfId="43166" xr:uid="{00000000-0005-0000-0000-0000CD0E0000}"/>
    <cellStyle name="_Vital Total_Vedlegg 3 2" xfId="43167" xr:uid="{00000000-0005-0000-0000-0000CE0E0000}"/>
    <cellStyle name="_Vital Total_Vedlegg 4" xfId="43168" xr:uid="{00000000-0005-0000-0000-0000CF0E0000}"/>
    <cellStyle name="_Vital Total_Vedlegg 4 2" xfId="43169" xr:uid="{00000000-0005-0000-0000-0000D00E0000}"/>
    <cellStyle name="_Vital Total_Vedlegg 5" xfId="43170" xr:uid="{00000000-0005-0000-0000-0000D10E0000}"/>
    <cellStyle name="_Vital Total_Vedlegg_1" xfId="43171" xr:uid="{00000000-0005-0000-0000-0000D20E0000}"/>
    <cellStyle name="_Vital Total_Vedlegg_1 2" xfId="43172" xr:uid="{00000000-0005-0000-0000-0000D30E0000}"/>
    <cellStyle name="_Vital Total_Vedlegg_1 2 2" xfId="43173" xr:uid="{00000000-0005-0000-0000-0000D40E0000}"/>
    <cellStyle name="_Vital Total_Vedlegg_1 2 2 2" xfId="43174" xr:uid="{00000000-0005-0000-0000-0000D50E0000}"/>
    <cellStyle name="_Vital Total_Vedlegg_1 2 3" xfId="43175" xr:uid="{00000000-0005-0000-0000-0000D60E0000}"/>
    <cellStyle name="_Vital Total_Vedlegg_1 3" xfId="43176" xr:uid="{00000000-0005-0000-0000-0000D70E0000}"/>
    <cellStyle name="_Vital Total_Vedlegg_1 3 2" xfId="43177" xr:uid="{00000000-0005-0000-0000-0000D80E0000}"/>
    <cellStyle name="_Vital Total_Vedlegg_1 4" xfId="43178"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2"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3" xr:uid="{FF38755F-C950-44F6-9351-65E63B4D6E16}"/>
    <cellStyle name="=C:\WINNT35\SYSTEM32\COMMAND.COM 4" xfId="568" xr:uid="{00000000-0005-0000-0000-0000EF0F0000}"/>
    <cellStyle name="=C:\WINNT35\SYSTEM32\COMMAND.COM_4 manuell" xfId="53224"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6" xr:uid="{00000000-0005-0000-0000-0000F40F0000}"/>
    <cellStyle name="1,comma 3" xfId="37197" xr:uid="{00000000-0005-0000-0000-0000F50F0000}"/>
    <cellStyle name="1,comma_Adjustment-Hovedtall" xfId="37198" xr:uid="{00000000-0005-0000-0000-0000F60F0000}"/>
    <cellStyle name="2 antraštė" xfId="570" xr:uid="{00000000-0005-0000-0000-0000F70F0000}"/>
    <cellStyle name="20 % - Markeringsfarve1" xfId="12551" xr:uid="{00000000-0005-0000-0000-0000F80F0000}"/>
    <cellStyle name="20 % - Markeringsfarve1 2" xfId="37199" xr:uid="{00000000-0005-0000-0000-0000F90F0000}"/>
    <cellStyle name="20 % - Markeringsfarve2" xfId="12552" xr:uid="{00000000-0005-0000-0000-0000FA0F0000}"/>
    <cellStyle name="20 % - Markeringsfarve2 2" xfId="37200" xr:uid="{00000000-0005-0000-0000-0000FB0F0000}"/>
    <cellStyle name="20 % - Markeringsfarve3" xfId="12553" xr:uid="{00000000-0005-0000-0000-0000FC0F0000}"/>
    <cellStyle name="20 % - Markeringsfarve3 2" xfId="37201" xr:uid="{00000000-0005-0000-0000-0000FD0F0000}"/>
    <cellStyle name="20 % - Markeringsfarve4" xfId="12554" xr:uid="{00000000-0005-0000-0000-0000FE0F0000}"/>
    <cellStyle name="20 % - Markeringsfarve4 2" xfId="37202" xr:uid="{00000000-0005-0000-0000-0000FF0F0000}"/>
    <cellStyle name="20 % - Markeringsfarve5" xfId="12555" xr:uid="{00000000-0005-0000-0000-000000100000}"/>
    <cellStyle name="20 % - Markeringsfarve5 2" xfId="37203" xr:uid="{00000000-0005-0000-0000-000001100000}"/>
    <cellStyle name="20 % - Markeringsfarve6" xfId="12556" xr:uid="{00000000-0005-0000-0000-000002100000}"/>
    <cellStyle name="20 % - Markeringsfarve6 2" xfId="37204"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5"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6"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7"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8"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9"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30"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9"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80"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1" xr:uid="{93B64CE4-AAF6-44BB-B5DA-9BB483067B21}"/>
    <cellStyle name="20% - Accent1 14" xfId="628" xr:uid="{00000000-0005-0000-0000-000046100000}"/>
    <cellStyle name="20% - Accent1 14 2" xfId="629" xr:uid="{00000000-0005-0000-0000-000047100000}"/>
    <cellStyle name="20% - Accent1 14_CC1" xfId="53232" xr:uid="{990DDCEB-1E6E-494A-9264-254E7A2C1DD7}"/>
    <cellStyle name="20% - Accent1 15" xfId="630" xr:uid="{00000000-0005-0000-0000-000049100000}"/>
    <cellStyle name="20% - Accent1 15 2" xfId="631" xr:uid="{00000000-0005-0000-0000-00004A100000}"/>
    <cellStyle name="20% - Accent1 15_CC1" xfId="53233" xr:uid="{66712AA7-B59D-4059-BE81-63FF2A8B7B24}"/>
    <cellStyle name="20% - Accent1 16" xfId="632" xr:uid="{00000000-0005-0000-0000-00004C100000}"/>
    <cellStyle name="20% - Accent1 16 2" xfId="633" xr:uid="{00000000-0005-0000-0000-00004D100000}"/>
    <cellStyle name="20% - Accent1 16_CC1" xfId="53234" xr:uid="{F22AFDC7-553F-4DCA-BA4C-906B7FFED55C}"/>
    <cellStyle name="20% - Accent1 17" xfId="634" xr:uid="{00000000-0005-0000-0000-00004F100000}"/>
    <cellStyle name="20% - Accent1 17 2" xfId="635" xr:uid="{00000000-0005-0000-0000-000050100000}"/>
    <cellStyle name="20% - Accent1 17_CC1" xfId="53235" xr:uid="{6B3D2D5B-D345-4C79-AFCC-F0A508387F46}"/>
    <cellStyle name="20% - Accent1 18" xfId="636" xr:uid="{00000000-0005-0000-0000-000052100000}"/>
    <cellStyle name="20% - Accent1 18 2" xfId="637" xr:uid="{00000000-0005-0000-0000-000053100000}"/>
    <cellStyle name="20% - Accent1 18_CC1" xfId="53236" xr:uid="{5213C49A-9DBC-4CFB-BF5F-9BF5FCF68236}"/>
    <cellStyle name="20% - Accent1 19" xfId="638" xr:uid="{00000000-0005-0000-0000-000055100000}"/>
    <cellStyle name="20% - Accent1 19 2" xfId="639" xr:uid="{00000000-0005-0000-0000-000056100000}"/>
    <cellStyle name="20% - Accent1 19_CC1" xfId="53237"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9" xr:uid="{D96D6918-6A41-498D-A092-8FC4FC7DA54E}"/>
    <cellStyle name="20% - Accent1 2 10 11" xfId="644" xr:uid="{00000000-0005-0000-0000-00005D100000}"/>
    <cellStyle name="20% - Accent1 2 10 11 2" xfId="645" xr:uid="{00000000-0005-0000-0000-00005E100000}"/>
    <cellStyle name="20% - Accent1 2 10 11_CC1" xfId="53240"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1"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2" xr:uid="{97686DC0-D8A3-45DA-80EC-99D8F283C98D}"/>
    <cellStyle name="20% - Accent1 2 10 4" xfId="669" xr:uid="{00000000-0005-0000-0000-000079100000}"/>
    <cellStyle name="20% - Accent1 2 10 4 2" xfId="670" xr:uid="{00000000-0005-0000-0000-00007A100000}"/>
    <cellStyle name="20% - Accent1 2 10 4_CC1" xfId="53243" xr:uid="{02761081-47E3-4F6D-AC63-2AB62E632C6B}"/>
    <cellStyle name="20% - Accent1 2 10 5" xfId="671" xr:uid="{00000000-0005-0000-0000-00007C100000}"/>
    <cellStyle name="20% - Accent1 2 10 5 2" xfId="672" xr:uid="{00000000-0005-0000-0000-00007D100000}"/>
    <cellStyle name="20% - Accent1 2 10 5_CC1" xfId="53244" xr:uid="{DC6A27F5-5BF2-4C0A-9C2A-968F2E47AD53}"/>
    <cellStyle name="20% - Accent1 2 10 6" xfId="673" xr:uid="{00000000-0005-0000-0000-00007F100000}"/>
    <cellStyle name="20% - Accent1 2 10 6 2" xfId="674" xr:uid="{00000000-0005-0000-0000-000080100000}"/>
    <cellStyle name="20% - Accent1 2 10 6_CC1" xfId="53245" xr:uid="{11000625-7C03-4AAF-A4E3-4F0D36A75835}"/>
    <cellStyle name="20% - Accent1 2 10 7" xfId="675" xr:uid="{00000000-0005-0000-0000-000082100000}"/>
    <cellStyle name="20% - Accent1 2 10 7 2" xfId="676" xr:uid="{00000000-0005-0000-0000-000083100000}"/>
    <cellStyle name="20% - Accent1 2 10 7_CC1" xfId="53246" xr:uid="{16892363-DC9F-463A-AEDE-C7E20309AE67}"/>
    <cellStyle name="20% - Accent1 2 10 8" xfId="677" xr:uid="{00000000-0005-0000-0000-000085100000}"/>
    <cellStyle name="20% - Accent1 2 10 8 2" xfId="678" xr:uid="{00000000-0005-0000-0000-000086100000}"/>
    <cellStyle name="20% - Accent1 2 10 8_CC1" xfId="53247" xr:uid="{04A42236-2250-4B9C-A7CD-EB0A7050247E}"/>
    <cellStyle name="20% - Accent1 2 10 9" xfId="679" xr:uid="{00000000-0005-0000-0000-000088100000}"/>
    <cellStyle name="20% - Accent1 2 10 9 2" xfId="680" xr:uid="{00000000-0005-0000-0000-000089100000}"/>
    <cellStyle name="20% - Accent1 2 10 9_CC1" xfId="53248" xr:uid="{A65ABF03-AE4E-4004-94EA-53E0C2F50669}"/>
    <cellStyle name="20% - Accent1 2 10_CC1" xfId="53238"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50" xr:uid="{CC56EE1D-1073-4F0E-97C5-6CE593412FDE}"/>
    <cellStyle name="20% - Accent1 2 11 11" xfId="684" xr:uid="{00000000-0005-0000-0000-000090100000}"/>
    <cellStyle name="20% - Accent1 2 11 11 2" xfId="685" xr:uid="{00000000-0005-0000-0000-000091100000}"/>
    <cellStyle name="20% - Accent1 2 11 11_CC1" xfId="53251"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2"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3" xr:uid="{3DF76E14-5F7A-409C-9D7F-F9FB6F97674A}"/>
    <cellStyle name="20% - Accent1 2 11 4" xfId="709" xr:uid="{00000000-0005-0000-0000-0000AC100000}"/>
    <cellStyle name="20% - Accent1 2 11 4 2" xfId="710" xr:uid="{00000000-0005-0000-0000-0000AD100000}"/>
    <cellStyle name="20% - Accent1 2 11 4_CC1" xfId="53254" xr:uid="{60E54434-1DCA-416C-8E2A-5B746E0BE1CF}"/>
    <cellStyle name="20% - Accent1 2 11 5" xfId="711" xr:uid="{00000000-0005-0000-0000-0000AF100000}"/>
    <cellStyle name="20% - Accent1 2 11 5 2" xfId="712" xr:uid="{00000000-0005-0000-0000-0000B0100000}"/>
    <cellStyle name="20% - Accent1 2 11 5_CC1" xfId="53255" xr:uid="{85E79B37-2E0A-4C8E-BCA8-DD3B1282CE7B}"/>
    <cellStyle name="20% - Accent1 2 11 6" xfId="713" xr:uid="{00000000-0005-0000-0000-0000B2100000}"/>
    <cellStyle name="20% - Accent1 2 11 6 2" xfId="714" xr:uid="{00000000-0005-0000-0000-0000B3100000}"/>
    <cellStyle name="20% - Accent1 2 11 6_CC1" xfId="53256" xr:uid="{59AD3586-FB15-465E-9C89-1ECE0A1C9CD9}"/>
    <cellStyle name="20% - Accent1 2 11 7" xfId="715" xr:uid="{00000000-0005-0000-0000-0000B5100000}"/>
    <cellStyle name="20% - Accent1 2 11 7 2" xfId="716" xr:uid="{00000000-0005-0000-0000-0000B6100000}"/>
    <cellStyle name="20% - Accent1 2 11 7_CC1" xfId="53257" xr:uid="{EE870E7B-4BE8-4E26-89D3-864266D72257}"/>
    <cellStyle name="20% - Accent1 2 11 8" xfId="717" xr:uid="{00000000-0005-0000-0000-0000B8100000}"/>
    <cellStyle name="20% - Accent1 2 11 8 2" xfId="718" xr:uid="{00000000-0005-0000-0000-0000B9100000}"/>
    <cellStyle name="20% - Accent1 2 11 8_CC1" xfId="53258" xr:uid="{F3BDADFA-BA20-4898-9C9C-A3B2B38EEB3E}"/>
    <cellStyle name="20% - Accent1 2 11 9" xfId="719" xr:uid="{00000000-0005-0000-0000-0000BB100000}"/>
    <cellStyle name="20% - Accent1 2 11 9 2" xfId="720" xr:uid="{00000000-0005-0000-0000-0000BC100000}"/>
    <cellStyle name="20% - Accent1 2 11 9_CC1" xfId="53259" xr:uid="{4DC91BAC-CAFE-4B3B-B2DB-9EBCA1293355}"/>
    <cellStyle name="20% - Accent1 2 11_CC1" xfId="53249"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1" xr:uid="{C8510306-219E-4EE1-840A-C5AE93DD15D1}"/>
    <cellStyle name="20% - Accent1 2 12 11" xfId="724" xr:uid="{00000000-0005-0000-0000-0000C3100000}"/>
    <cellStyle name="20% - Accent1 2 12 11 2" xfId="725" xr:uid="{00000000-0005-0000-0000-0000C4100000}"/>
    <cellStyle name="20% - Accent1 2 12 11_CC1" xfId="53262"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3"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4" xr:uid="{6DA0F9F7-0031-4912-88BD-5B3C3716ECA6}"/>
    <cellStyle name="20% - Accent1 2 12 4" xfId="749" xr:uid="{00000000-0005-0000-0000-0000DF100000}"/>
    <cellStyle name="20% - Accent1 2 12 4 2" xfId="750" xr:uid="{00000000-0005-0000-0000-0000E0100000}"/>
    <cellStyle name="20% - Accent1 2 12 4_CC1" xfId="53265" xr:uid="{0F77CFE1-4303-43EB-86CD-299FD0CB7CD6}"/>
    <cellStyle name="20% - Accent1 2 12 5" xfId="751" xr:uid="{00000000-0005-0000-0000-0000E2100000}"/>
    <cellStyle name="20% - Accent1 2 12 5 2" xfId="752" xr:uid="{00000000-0005-0000-0000-0000E3100000}"/>
    <cellStyle name="20% - Accent1 2 12 5_CC1" xfId="53266" xr:uid="{FE7B1BDF-01CD-4A5A-89F2-54839584297C}"/>
    <cellStyle name="20% - Accent1 2 12 6" xfId="753" xr:uid="{00000000-0005-0000-0000-0000E5100000}"/>
    <cellStyle name="20% - Accent1 2 12 6 2" xfId="754" xr:uid="{00000000-0005-0000-0000-0000E6100000}"/>
    <cellStyle name="20% - Accent1 2 12 6_CC1" xfId="53267" xr:uid="{19CC4B27-E45E-4945-B203-1FC5B66C63DD}"/>
    <cellStyle name="20% - Accent1 2 12 7" xfId="755" xr:uid="{00000000-0005-0000-0000-0000E8100000}"/>
    <cellStyle name="20% - Accent1 2 12 7 2" xfId="756" xr:uid="{00000000-0005-0000-0000-0000E9100000}"/>
    <cellStyle name="20% - Accent1 2 12 7_CC1" xfId="53268" xr:uid="{C81BDDDB-9BCC-42F9-B9DA-5FECCC449CCA}"/>
    <cellStyle name="20% - Accent1 2 12 8" xfId="757" xr:uid="{00000000-0005-0000-0000-0000EB100000}"/>
    <cellStyle name="20% - Accent1 2 12 8 2" xfId="758" xr:uid="{00000000-0005-0000-0000-0000EC100000}"/>
    <cellStyle name="20% - Accent1 2 12 8_CC1" xfId="53269" xr:uid="{5970DB31-931C-450D-91FE-55B5F71AD7A6}"/>
    <cellStyle name="20% - Accent1 2 12 9" xfId="759" xr:uid="{00000000-0005-0000-0000-0000EE100000}"/>
    <cellStyle name="20% - Accent1 2 12 9 2" xfId="760" xr:uid="{00000000-0005-0000-0000-0000EF100000}"/>
    <cellStyle name="20% - Accent1 2 12 9_CC1" xfId="53270" xr:uid="{3AB7958B-786A-4D6E-8D7D-8DF02E166092}"/>
    <cellStyle name="20% - Accent1 2 12_CC1" xfId="53260"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2" xr:uid="{6E63FBE7-3E20-4A7A-8D1D-13492BBC111C}"/>
    <cellStyle name="20% - Accent1 2 13 11" xfId="764" xr:uid="{00000000-0005-0000-0000-0000F6100000}"/>
    <cellStyle name="20% - Accent1 2 13 11 2" xfId="765" xr:uid="{00000000-0005-0000-0000-0000F7100000}"/>
    <cellStyle name="20% - Accent1 2 13 11_CC1" xfId="53273"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4"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5" xr:uid="{BBED86EE-6209-4E6F-99EB-4E74454FF9E2}"/>
    <cellStyle name="20% - Accent1 2 13 4" xfId="789" xr:uid="{00000000-0005-0000-0000-000012110000}"/>
    <cellStyle name="20% - Accent1 2 13 4 2" xfId="790" xr:uid="{00000000-0005-0000-0000-000013110000}"/>
    <cellStyle name="20% - Accent1 2 13 4_CC1" xfId="53276" xr:uid="{7E547A7F-AD3A-453C-9F8F-8E1694A544C4}"/>
    <cellStyle name="20% - Accent1 2 13 5" xfId="791" xr:uid="{00000000-0005-0000-0000-000015110000}"/>
    <cellStyle name="20% - Accent1 2 13 5 2" xfId="792" xr:uid="{00000000-0005-0000-0000-000016110000}"/>
    <cellStyle name="20% - Accent1 2 13 5_CC1" xfId="53277" xr:uid="{27D5E6DE-46D8-4443-85B0-F74DBAFB12E5}"/>
    <cellStyle name="20% - Accent1 2 13 6" xfId="793" xr:uid="{00000000-0005-0000-0000-000018110000}"/>
    <cellStyle name="20% - Accent1 2 13 6 2" xfId="794" xr:uid="{00000000-0005-0000-0000-000019110000}"/>
    <cellStyle name="20% - Accent1 2 13 6_CC1" xfId="53278" xr:uid="{67899734-401D-4F69-B841-10C646432F84}"/>
    <cellStyle name="20% - Accent1 2 13 7" xfId="795" xr:uid="{00000000-0005-0000-0000-00001B110000}"/>
    <cellStyle name="20% - Accent1 2 13 7 2" xfId="796" xr:uid="{00000000-0005-0000-0000-00001C110000}"/>
    <cellStyle name="20% - Accent1 2 13 7_CC1" xfId="53279" xr:uid="{B562EF7D-9F45-492D-A415-47F2D5AFCF72}"/>
    <cellStyle name="20% - Accent1 2 13 8" xfId="797" xr:uid="{00000000-0005-0000-0000-00001E110000}"/>
    <cellStyle name="20% - Accent1 2 13 8 2" xfId="798" xr:uid="{00000000-0005-0000-0000-00001F110000}"/>
    <cellStyle name="20% - Accent1 2 13 8_CC1" xfId="53280" xr:uid="{80F95C70-3621-4464-B281-D4AD16C384C2}"/>
    <cellStyle name="20% - Accent1 2 13 9" xfId="799" xr:uid="{00000000-0005-0000-0000-000021110000}"/>
    <cellStyle name="20% - Accent1 2 13 9 2" xfId="800" xr:uid="{00000000-0005-0000-0000-000022110000}"/>
    <cellStyle name="20% - Accent1 2 13 9_CC1" xfId="53281" xr:uid="{35ED6014-FA98-4FD6-ACB1-9584C32F255D}"/>
    <cellStyle name="20% - Accent1 2 13_CC1" xfId="53271"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3" xr:uid="{93EBAED1-5163-461F-A7F5-1EEA634107E6}"/>
    <cellStyle name="20% - Accent1 2 14 11" xfId="804" xr:uid="{00000000-0005-0000-0000-000029110000}"/>
    <cellStyle name="20% - Accent1 2 14 11 2" xfId="805" xr:uid="{00000000-0005-0000-0000-00002A110000}"/>
    <cellStyle name="20% - Accent1 2 14 11_CC1" xfId="53284"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5"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6" xr:uid="{65EDA833-1F73-43AF-BD1D-F092ACC712C7}"/>
    <cellStyle name="20% - Accent1 2 14 4" xfId="829" xr:uid="{00000000-0005-0000-0000-000045110000}"/>
    <cellStyle name="20% - Accent1 2 14 4 2" xfId="830" xr:uid="{00000000-0005-0000-0000-000046110000}"/>
    <cellStyle name="20% - Accent1 2 14 4_CC1" xfId="53287" xr:uid="{A1A70F16-D53E-4C60-8834-2234490615F9}"/>
    <cellStyle name="20% - Accent1 2 14 5" xfId="831" xr:uid="{00000000-0005-0000-0000-000048110000}"/>
    <cellStyle name="20% - Accent1 2 14 5 2" xfId="832" xr:uid="{00000000-0005-0000-0000-000049110000}"/>
    <cellStyle name="20% - Accent1 2 14 5_CC1" xfId="53288" xr:uid="{3F8EF103-1B14-4233-B695-5ABC31195D07}"/>
    <cellStyle name="20% - Accent1 2 14 6" xfId="833" xr:uid="{00000000-0005-0000-0000-00004B110000}"/>
    <cellStyle name="20% - Accent1 2 14 6 2" xfId="834" xr:uid="{00000000-0005-0000-0000-00004C110000}"/>
    <cellStyle name="20% - Accent1 2 14 6_CC1" xfId="53289" xr:uid="{95BB2181-15F3-4DEC-AEC0-A2D1183D0B99}"/>
    <cellStyle name="20% - Accent1 2 14 7" xfId="835" xr:uid="{00000000-0005-0000-0000-00004E110000}"/>
    <cellStyle name="20% - Accent1 2 14 7 2" xfId="836" xr:uid="{00000000-0005-0000-0000-00004F110000}"/>
    <cellStyle name="20% - Accent1 2 14 7_CC1" xfId="53290" xr:uid="{18D0F024-0921-41D9-8D89-0A1818D02685}"/>
    <cellStyle name="20% - Accent1 2 14 8" xfId="837" xr:uid="{00000000-0005-0000-0000-000051110000}"/>
    <cellStyle name="20% - Accent1 2 14 8 2" xfId="838" xr:uid="{00000000-0005-0000-0000-000052110000}"/>
    <cellStyle name="20% - Accent1 2 14 8_CC1" xfId="53291" xr:uid="{D42D76E4-C87C-4ADF-9FBB-7380C68C3D02}"/>
    <cellStyle name="20% - Accent1 2 14 9" xfId="839" xr:uid="{00000000-0005-0000-0000-000054110000}"/>
    <cellStyle name="20% - Accent1 2 14 9 2" xfId="840" xr:uid="{00000000-0005-0000-0000-000055110000}"/>
    <cellStyle name="20% - Accent1 2 14 9_CC1" xfId="53292" xr:uid="{60593CEC-1EE7-4433-BD77-A5AF31EF5097}"/>
    <cellStyle name="20% - Accent1 2 14_CC1" xfId="53282"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4" xr:uid="{313C70CD-A1A7-426D-9ACE-3D8945BE611D}"/>
    <cellStyle name="20% - Accent1 2 15 11" xfId="844" xr:uid="{00000000-0005-0000-0000-00005C110000}"/>
    <cellStyle name="20% - Accent1 2 15 11 2" xfId="845" xr:uid="{00000000-0005-0000-0000-00005D110000}"/>
    <cellStyle name="20% - Accent1 2 15 11_CC1" xfId="53295"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6"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7" xr:uid="{1E9639D5-D567-4EF4-949A-55BA5B4025EB}"/>
    <cellStyle name="20% - Accent1 2 15 4" xfId="869" xr:uid="{00000000-0005-0000-0000-000078110000}"/>
    <cellStyle name="20% - Accent1 2 15 4 2" xfId="870" xr:uid="{00000000-0005-0000-0000-000079110000}"/>
    <cellStyle name="20% - Accent1 2 15 4_CC1" xfId="53298" xr:uid="{1C8838BF-361E-4A8B-8D2D-47A24C6DC372}"/>
    <cellStyle name="20% - Accent1 2 15 5" xfId="871" xr:uid="{00000000-0005-0000-0000-00007B110000}"/>
    <cellStyle name="20% - Accent1 2 15 5 2" xfId="872" xr:uid="{00000000-0005-0000-0000-00007C110000}"/>
    <cellStyle name="20% - Accent1 2 15 5_CC1" xfId="53299" xr:uid="{CACD4B67-D81D-407F-AE42-5989C21C15B5}"/>
    <cellStyle name="20% - Accent1 2 15 6" xfId="873" xr:uid="{00000000-0005-0000-0000-00007E110000}"/>
    <cellStyle name="20% - Accent1 2 15 6 2" xfId="874" xr:uid="{00000000-0005-0000-0000-00007F110000}"/>
    <cellStyle name="20% - Accent1 2 15 6_CC1" xfId="53300" xr:uid="{2050115B-346A-4D1A-8EFB-1113C33F1F38}"/>
    <cellStyle name="20% - Accent1 2 15 7" xfId="875" xr:uid="{00000000-0005-0000-0000-000081110000}"/>
    <cellStyle name="20% - Accent1 2 15 7 2" xfId="876" xr:uid="{00000000-0005-0000-0000-000082110000}"/>
    <cellStyle name="20% - Accent1 2 15 7_CC1" xfId="53301" xr:uid="{14B473CE-3E86-4F7F-9AE3-FEC5345B7957}"/>
    <cellStyle name="20% - Accent1 2 15 8" xfId="877" xr:uid="{00000000-0005-0000-0000-000084110000}"/>
    <cellStyle name="20% - Accent1 2 15 8 2" xfId="878" xr:uid="{00000000-0005-0000-0000-000085110000}"/>
    <cellStyle name="20% - Accent1 2 15 8_CC1" xfId="53302" xr:uid="{E760653F-C623-4EEA-8AC0-CCB427B94F28}"/>
    <cellStyle name="20% - Accent1 2 15 9" xfId="879" xr:uid="{00000000-0005-0000-0000-000087110000}"/>
    <cellStyle name="20% - Accent1 2 15 9 2" xfId="880" xr:uid="{00000000-0005-0000-0000-000088110000}"/>
    <cellStyle name="20% - Accent1 2 15 9_CC1" xfId="53303" xr:uid="{C2F336F8-CE15-4EC9-AA0B-EA8CD6C21129}"/>
    <cellStyle name="20% - Accent1 2 15_CC1" xfId="53293"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5" xr:uid="{00ADCB80-F276-4C82-BA1E-82E4E07F7A32}"/>
    <cellStyle name="20% - Accent1 2 16 11" xfId="884" xr:uid="{00000000-0005-0000-0000-00008F110000}"/>
    <cellStyle name="20% - Accent1 2 16 11 2" xfId="885" xr:uid="{00000000-0005-0000-0000-000090110000}"/>
    <cellStyle name="20% - Accent1 2 16 11_CC1" xfId="53306"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7"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8" xr:uid="{EBD8C7B0-1236-44C1-B8EC-72305708018B}"/>
    <cellStyle name="20% - Accent1 2 16 4" xfId="909" xr:uid="{00000000-0005-0000-0000-0000AB110000}"/>
    <cellStyle name="20% - Accent1 2 16 4 2" xfId="910" xr:uid="{00000000-0005-0000-0000-0000AC110000}"/>
    <cellStyle name="20% - Accent1 2 16 4_CC1" xfId="53309" xr:uid="{599FB3F7-34EC-485C-906E-25A0DBE0729D}"/>
    <cellStyle name="20% - Accent1 2 16 5" xfId="911" xr:uid="{00000000-0005-0000-0000-0000AE110000}"/>
    <cellStyle name="20% - Accent1 2 16 5 2" xfId="912" xr:uid="{00000000-0005-0000-0000-0000AF110000}"/>
    <cellStyle name="20% - Accent1 2 16 5_CC1" xfId="53310" xr:uid="{7B24B6E1-036A-400B-AEBE-83566B2D3A0E}"/>
    <cellStyle name="20% - Accent1 2 16 6" xfId="913" xr:uid="{00000000-0005-0000-0000-0000B1110000}"/>
    <cellStyle name="20% - Accent1 2 16 6 2" xfId="914" xr:uid="{00000000-0005-0000-0000-0000B2110000}"/>
    <cellStyle name="20% - Accent1 2 16 6_CC1" xfId="53311" xr:uid="{411CB471-7815-48DF-A2BE-33FD93024B74}"/>
    <cellStyle name="20% - Accent1 2 16 7" xfId="915" xr:uid="{00000000-0005-0000-0000-0000B4110000}"/>
    <cellStyle name="20% - Accent1 2 16 7 2" xfId="916" xr:uid="{00000000-0005-0000-0000-0000B5110000}"/>
    <cellStyle name="20% - Accent1 2 16 7_CC1" xfId="53312" xr:uid="{5A43E95B-0FE6-480C-B774-69DADEC9AF0E}"/>
    <cellStyle name="20% - Accent1 2 16 8" xfId="917" xr:uid="{00000000-0005-0000-0000-0000B7110000}"/>
    <cellStyle name="20% - Accent1 2 16 8 2" xfId="918" xr:uid="{00000000-0005-0000-0000-0000B8110000}"/>
    <cellStyle name="20% - Accent1 2 16 8_CC1" xfId="53313" xr:uid="{B714DB29-C321-4EDC-8722-F8E3B339A450}"/>
    <cellStyle name="20% - Accent1 2 16 9" xfId="919" xr:uid="{00000000-0005-0000-0000-0000BA110000}"/>
    <cellStyle name="20% - Accent1 2 16 9 2" xfId="920" xr:uid="{00000000-0005-0000-0000-0000BB110000}"/>
    <cellStyle name="20% - Accent1 2 16 9_CC1" xfId="53314" xr:uid="{AC323612-5234-45D5-A002-925974EC5891}"/>
    <cellStyle name="20% - Accent1 2 16_CC1" xfId="53304"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6" xr:uid="{B140819E-227A-442E-99D7-742A0F365C6A}"/>
    <cellStyle name="20% - Accent1 2 17 11" xfId="924" xr:uid="{00000000-0005-0000-0000-0000C2110000}"/>
    <cellStyle name="20% - Accent1 2 17 11 2" xfId="925" xr:uid="{00000000-0005-0000-0000-0000C3110000}"/>
    <cellStyle name="20% - Accent1 2 17 11_CC1" xfId="53317"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8"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9" xr:uid="{9C36C10A-7A3F-48DC-B605-A8597A57E90E}"/>
    <cellStyle name="20% - Accent1 2 17 4" xfId="949" xr:uid="{00000000-0005-0000-0000-0000DE110000}"/>
    <cellStyle name="20% - Accent1 2 17 4 2" xfId="950" xr:uid="{00000000-0005-0000-0000-0000DF110000}"/>
    <cellStyle name="20% - Accent1 2 17 4_CC1" xfId="53320" xr:uid="{B19091AD-427F-4A06-852A-82A944BF3BE1}"/>
    <cellStyle name="20% - Accent1 2 17 5" xfId="951" xr:uid="{00000000-0005-0000-0000-0000E1110000}"/>
    <cellStyle name="20% - Accent1 2 17 5 2" xfId="952" xr:uid="{00000000-0005-0000-0000-0000E2110000}"/>
    <cellStyle name="20% - Accent1 2 17 5_CC1" xfId="53321" xr:uid="{05248FF7-56B6-4710-9114-F942977B654B}"/>
    <cellStyle name="20% - Accent1 2 17 6" xfId="953" xr:uid="{00000000-0005-0000-0000-0000E4110000}"/>
    <cellStyle name="20% - Accent1 2 17 6 2" xfId="954" xr:uid="{00000000-0005-0000-0000-0000E5110000}"/>
    <cellStyle name="20% - Accent1 2 17 6_CC1" xfId="53322" xr:uid="{217B460B-20B2-4B54-831C-E1DCCF4A7D72}"/>
    <cellStyle name="20% - Accent1 2 17 7" xfId="955" xr:uid="{00000000-0005-0000-0000-0000E7110000}"/>
    <cellStyle name="20% - Accent1 2 17 7 2" xfId="956" xr:uid="{00000000-0005-0000-0000-0000E8110000}"/>
    <cellStyle name="20% - Accent1 2 17 7_CC1" xfId="53323" xr:uid="{3715499A-56F6-4742-AE8A-5387D849FBDF}"/>
    <cellStyle name="20% - Accent1 2 17 8" xfId="957" xr:uid="{00000000-0005-0000-0000-0000EA110000}"/>
    <cellStyle name="20% - Accent1 2 17 8 2" xfId="958" xr:uid="{00000000-0005-0000-0000-0000EB110000}"/>
    <cellStyle name="20% - Accent1 2 17 8_CC1" xfId="53324" xr:uid="{A1231DAF-464E-40CE-B9E3-994AEE2755C6}"/>
    <cellStyle name="20% - Accent1 2 17 9" xfId="959" xr:uid="{00000000-0005-0000-0000-0000ED110000}"/>
    <cellStyle name="20% - Accent1 2 17 9 2" xfId="960" xr:uid="{00000000-0005-0000-0000-0000EE110000}"/>
    <cellStyle name="20% - Accent1 2 17 9_CC1" xfId="53325" xr:uid="{15A43FD0-B978-4D24-A8C0-6ADC7CC7799E}"/>
    <cellStyle name="20% - Accent1 2 17_CC1" xfId="53315"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7" xr:uid="{89C4E29C-542E-4E72-8711-F15D3A1D7DAA}"/>
    <cellStyle name="20% - Accent1 2 18 11" xfId="964" xr:uid="{00000000-0005-0000-0000-0000F5110000}"/>
    <cellStyle name="20% - Accent1 2 18 11 2" xfId="965" xr:uid="{00000000-0005-0000-0000-0000F6110000}"/>
    <cellStyle name="20% - Accent1 2 18 11_CC1" xfId="53328"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9"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30" xr:uid="{D073A089-C6CC-45C1-98B2-56FA46DED41B}"/>
    <cellStyle name="20% - Accent1 2 18 4" xfId="989" xr:uid="{00000000-0005-0000-0000-000011120000}"/>
    <cellStyle name="20% - Accent1 2 18 4 2" xfId="990" xr:uid="{00000000-0005-0000-0000-000012120000}"/>
    <cellStyle name="20% - Accent1 2 18 4_CC1" xfId="53331" xr:uid="{5D68B092-3D67-4F62-BECA-856487A80A49}"/>
    <cellStyle name="20% - Accent1 2 18 5" xfId="991" xr:uid="{00000000-0005-0000-0000-000014120000}"/>
    <cellStyle name="20% - Accent1 2 18 5 2" xfId="992" xr:uid="{00000000-0005-0000-0000-000015120000}"/>
    <cellStyle name="20% - Accent1 2 18 5_CC1" xfId="53332" xr:uid="{88C25F96-C8A3-4DFC-A09C-A775ED12E45E}"/>
    <cellStyle name="20% - Accent1 2 18 6" xfId="993" xr:uid="{00000000-0005-0000-0000-000017120000}"/>
    <cellStyle name="20% - Accent1 2 18 6 2" xfId="994" xr:uid="{00000000-0005-0000-0000-000018120000}"/>
    <cellStyle name="20% - Accent1 2 18 6_CC1" xfId="53333" xr:uid="{CCFF263C-E0CD-4E53-886B-BACE60B371CD}"/>
    <cellStyle name="20% - Accent1 2 18 7" xfId="995" xr:uid="{00000000-0005-0000-0000-00001A120000}"/>
    <cellStyle name="20% - Accent1 2 18 7 2" xfId="996" xr:uid="{00000000-0005-0000-0000-00001B120000}"/>
    <cellStyle name="20% - Accent1 2 18 7_CC1" xfId="53334" xr:uid="{3E8C71F5-77D4-4547-ADF2-7A527C252C21}"/>
    <cellStyle name="20% - Accent1 2 18 8" xfId="997" xr:uid="{00000000-0005-0000-0000-00001D120000}"/>
    <cellStyle name="20% - Accent1 2 18 8 2" xfId="998" xr:uid="{00000000-0005-0000-0000-00001E120000}"/>
    <cellStyle name="20% - Accent1 2 18 8_CC1" xfId="53335" xr:uid="{7442720E-A208-414B-BE73-C0ECF7071DF0}"/>
    <cellStyle name="20% - Accent1 2 18 9" xfId="999" xr:uid="{00000000-0005-0000-0000-000020120000}"/>
    <cellStyle name="20% - Accent1 2 18 9 2" xfId="1000" xr:uid="{00000000-0005-0000-0000-000021120000}"/>
    <cellStyle name="20% - Accent1 2 18 9_CC1" xfId="53336" xr:uid="{D7A23664-9CAD-4928-932E-597129B2B781}"/>
    <cellStyle name="20% - Accent1 2 18_CC1" xfId="53326"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8" xr:uid="{B52BD8FC-E469-47DD-9BAE-4582F0561C41}"/>
    <cellStyle name="20% - Accent1 2 19 11" xfId="1004" xr:uid="{00000000-0005-0000-0000-000028120000}"/>
    <cellStyle name="20% - Accent1 2 19 11 2" xfId="1005" xr:uid="{00000000-0005-0000-0000-000029120000}"/>
    <cellStyle name="20% - Accent1 2 19 11_CC1" xfId="53339"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40"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1" xr:uid="{00197A44-3E55-44F3-B94D-D35561CC58FC}"/>
    <cellStyle name="20% - Accent1 2 19 4" xfId="1029" xr:uid="{00000000-0005-0000-0000-000044120000}"/>
    <cellStyle name="20% - Accent1 2 19 4 2" xfId="1030" xr:uid="{00000000-0005-0000-0000-000045120000}"/>
    <cellStyle name="20% - Accent1 2 19 4_CC1" xfId="53342" xr:uid="{DBD45D37-169F-4BE6-980D-67AE46FAA41A}"/>
    <cellStyle name="20% - Accent1 2 19 5" xfId="1031" xr:uid="{00000000-0005-0000-0000-000047120000}"/>
    <cellStyle name="20% - Accent1 2 19 5 2" xfId="1032" xr:uid="{00000000-0005-0000-0000-000048120000}"/>
    <cellStyle name="20% - Accent1 2 19 5_CC1" xfId="53343" xr:uid="{0EB16D75-CB7A-440D-80BC-95609E021AC4}"/>
    <cellStyle name="20% - Accent1 2 19 6" xfId="1033" xr:uid="{00000000-0005-0000-0000-00004A120000}"/>
    <cellStyle name="20% - Accent1 2 19 6 2" xfId="1034" xr:uid="{00000000-0005-0000-0000-00004B120000}"/>
    <cellStyle name="20% - Accent1 2 19 6_CC1" xfId="53344" xr:uid="{22D33265-BCA6-4DFD-83A9-EDD89F0E86F9}"/>
    <cellStyle name="20% - Accent1 2 19 7" xfId="1035" xr:uid="{00000000-0005-0000-0000-00004D120000}"/>
    <cellStyle name="20% - Accent1 2 19 7 2" xfId="1036" xr:uid="{00000000-0005-0000-0000-00004E120000}"/>
    <cellStyle name="20% - Accent1 2 19 7_CC1" xfId="53345" xr:uid="{C4EFE2C9-491B-4D85-B066-1B937E98BE00}"/>
    <cellStyle name="20% - Accent1 2 19 8" xfId="1037" xr:uid="{00000000-0005-0000-0000-000050120000}"/>
    <cellStyle name="20% - Accent1 2 19 8 2" xfId="1038" xr:uid="{00000000-0005-0000-0000-000051120000}"/>
    <cellStyle name="20% - Accent1 2 19 8_CC1" xfId="53346" xr:uid="{5A30C2D2-3478-47CA-8286-B2FD020358E0}"/>
    <cellStyle name="20% - Accent1 2 19 9" xfId="1039" xr:uid="{00000000-0005-0000-0000-000053120000}"/>
    <cellStyle name="20% - Accent1 2 19 9 2" xfId="1040" xr:uid="{00000000-0005-0000-0000-000054120000}"/>
    <cellStyle name="20% - Accent1 2 19 9_CC1" xfId="53347" xr:uid="{0214E79A-754D-44E3-96D3-5118F235CFA3}"/>
    <cellStyle name="20% - Accent1 2 19_CC1" xfId="53337"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8"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9"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50" xr:uid="{9CA5CDBB-7A32-49B9-B47F-6D765C456FCF}"/>
    <cellStyle name="20% - Accent1 2 2 2 11" xfId="1069" xr:uid="{00000000-0005-0000-0000-000076120000}"/>
    <cellStyle name="20% - Accent1 2 2 2 11 2" xfId="1070" xr:uid="{00000000-0005-0000-0000-000077120000}"/>
    <cellStyle name="20% - Accent1 2 2 2 11_CC1" xfId="53351" xr:uid="{CE433B6A-E3ED-4AC3-87C8-55851D94C8E9}"/>
    <cellStyle name="20% - Accent1 2 2 2 12" xfId="1071" xr:uid="{00000000-0005-0000-0000-000079120000}"/>
    <cellStyle name="20% - Accent1 2 2 2 12 2" xfId="1072" xr:uid="{00000000-0005-0000-0000-00007A120000}"/>
    <cellStyle name="20% - Accent1 2 2 2 12_CC1" xfId="53352" xr:uid="{F2725A5E-E213-43EE-989F-F1572092FD95}"/>
    <cellStyle name="20% - Accent1 2 2 2 13" xfId="1073" xr:uid="{00000000-0005-0000-0000-00007C120000}"/>
    <cellStyle name="20% - Accent1 2 2 2 13 2" xfId="1074" xr:uid="{00000000-0005-0000-0000-00007D120000}"/>
    <cellStyle name="20% - Accent1 2 2 2 13_CC1" xfId="53353" xr:uid="{71CB8D22-C187-4596-9948-B5E2AB78A9A3}"/>
    <cellStyle name="20% - Accent1 2 2 2 14" xfId="1075" xr:uid="{00000000-0005-0000-0000-00007F120000}"/>
    <cellStyle name="20% - Accent1 2 2 2 14 2" xfId="1076" xr:uid="{00000000-0005-0000-0000-000080120000}"/>
    <cellStyle name="20% - Accent1 2 2 2 14_CC1" xfId="53354" xr:uid="{7DFDB3B4-D0EC-4B78-ABB5-83F2C7B05DBE}"/>
    <cellStyle name="20% - Accent1 2 2 2 15" xfId="1077" xr:uid="{00000000-0005-0000-0000-000082120000}"/>
    <cellStyle name="20% - Accent1 2 2 2 15 2" xfId="1078" xr:uid="{00000000-0005-0000-0000-000083120000}"/>
    <cellStyle name="20% - Accent1 2 2 2 15_CC1" xfId="53355" xr:uid="{DBC421DF-17CA-4660-AC1E-15FFE86F0571}"/>
    <cellStyle name="20% - Accent1 2 2 2 16" xfId="1079" xr:uid="{00000000-0005-0000-0000-000085120000}"/>
    <cellStyle name="20% - Accent1 2 2 2 16 2" xfId="1080" xr:uid="{00000000-0005-0000-0000-000086120000}"/>
    <cellStyle name="20% - Accent1 2 2 2 16_CC1" xfId="53356" xr:uid="{466B3126-DA7C-472D-9878-9B6F3C2B9D9D}"/>
    <cellStyle name="20% - Accent1 2 2 2 17" xfId="1081" xr:uid="{00000000-0005-0000-0000-000088120000}"/>
    <cellStyle name="20% - Accent1 2 2 2 17 2" xfId="1082" xr:uid="{00000000-0005-0000-0000-000089120000}"/>
    <cellStyle name="20% - Accent1 2 2 2 17_CC1" xfId="53357" xr:uid="{F47E29BF-7113-4BC1-A10A-077BD6A19552}"/>
    <cellStyle name="20% - Accent1 2 2 2 18" xfId="1083" xr:uid="{00000000-0005-0000-0000-00008B120000}"/>
    <cellStyle name="20% - Accent1 2 2 2 18 2" xfId="1084" xr:uid="{00000000-0005-0000-0000-00008C120000}"/>
    <cellStyle name="20% - Accent1 2 2 2 18_CC1" xfId="53358" xr:uid="{949D6B43-AA03-4361-804B-502AE61797A6}"/>
    <cellStyle name="20% - Accent1 2 2 2 19" xfId="1085" xr:uid="{00000000-0005-0000-0000-00008E120000}"/>
    <cellStyle name="20% - Accent1 2 2 2 19 2" xfId="1086" xr:uid="{00000000-0005-0000-0000-00008F120000}"/>
    <cellStyle name="20% - Accent1 2 2 2 19_CC1" xfId="53359"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1"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3" xr:uid="{0C90D2C6-05FB-4076-B177-1937D9C2961C}"/>
    <cellStyle name="20% - Accent1 2 2 2 2 2 11" xfId="1101" xr:uid="{00000000-0005-0000-0000-0000A1120000}"/>
    <cellStyle name="20% - Accent1 2 2 2 2 2 11 2" xfId="1102" xr:uid="{00000000-0005-0000-0000-0000A2120000}"/>
    <cellStyle name="20% - Accent1 2 2 2 2 2 11_CC1" xfId="53364"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6" xr:uid="{3C29A4A0-C5AE-4602-8921-E053F5E1213D}"/>
    <cellStyle name="20% - Accent1 2 2 2 2 2 2_CC1" xfId="53365" xr:uid="{AF1BCDD5-6A51-4818-8450-F7AE40C57937}"/>
    <cellStyle name="20% - Accent1 2 2 2 2 2 3" xfId="1113" xr:uid="{00000000-0005-0000-0000-0000B0120000}"/>
    <cellStyle name="20% - Accent1 2 2 2 2 2 3 2" xfId="1114" xr:uid="{00000000-0005-0000-0000-0000B1120000}"/>
    <cellStyle name="20% - Accent1 2 2 2 2 2 3_CC1" xfId="53367" xr:uid="{81592479-CFAE-4E64-B190-18CF1A6251A4}"/>
    <cellStyle name="20% - Accent1 2 2 2 2 2 4" xfId="1115" xr:uid="{00000000-0005-0000-0000-0000B3120000}"/>
    <cellStyle name="20% - Accent1 2 2 2 2 2 4 2" xfId="1116" xr:uid="{00000000-0005-0000-0000-0000B4120000}"/>
    <cellStyle name="20% - Accent1 2 2 2 2 2 4_CC1" xfId="53368" xr:uid="{A5E0A4C8-F999-4661-A156-6280EB35E849}"/>
    <cellStyle name="20% - Accent1 2 2 2 2 2 5" xfId="1117" xr:uid="{00000000-0005-0000-0000-0000B6120000}"/>
    <cellStyle name="20% - Accent1 2 2 2 2 2 5 2" xfId="1118" xr:uid="{00000000-0005-0000-0000-0000B7120000}"/>
    <cellStyle name="20% - Accent1 2 2 2 2 2 5_CC1" xfId="53369" xr:uid="{64A6502E-344C-4074-9776-22EEC48CB02F}"/>
    <cellStyle name="20% - Accent1 2 2 2 2 2 6" xfId="1119" xr:uid="{00000000-0005-0000-0000-0000B9120000}"/>
    <cellStyle name="20% - Accent1 2 2 2 2 2 6 2" xfId="1120" xr:uid="{00000000-0005-0000-0000-0000BA120000}"/>
    <cellStyle name="20% - Accent1 2 2 2 2 2 6_CC1" xfId="53370" xr:uid="{B1009ECF-E990-46E6-862C-B09E4310278C}"/>
    <cellStyle name="20% - Accent1 2 2 2 2 2 7" xfId="1121" xr:uid="{00000000-0005-0000-0000-0000BC120000}"/>
    <cellStyle name="20% - Accent1 2 2 2 2 2 7 2" xfId="1122" xr:uid="{00000000-0005-0000-0000-0000BD120000}"/>
    <cellStyle name="20% - Accent1 2 2 2 2 2 7_CC1" xfId="53371" xr:uid="{9AD6104B-A486-4887-BA45-E3EEA67FD020}"/>
    <cellStyle name="20% - Accent1 2 2 2 2 2 8" xfId="1123" xr:uid="{00000000-0005-0000-0000-0000BF120000}"/>
    <cellStyle name="20% - Accent1 2 2 2 2 2 8 2" xfId="1124" xr:uid="{00000000-0005-0000-0000-0000C0120000}"/>
    <cellStyle name="20% - Accent1 2 2 2 2 2 8_CC1" xfId="53372" xr:uid="{540A77C0-6467-47E7-AD93-D0C8D90E4A4E}"/>
    <cellStyle name="20% - Accent1 2 2 2 2 2 9" xfId="1125" xr:uid="{00000000-0005-0000-0000-0000C2120000}"/>
    <cellStyle name="20% - Accent1 2 2 2 2 2 9 2" xfId="1126" xr:uid="{00000000-0005-0000-0000-0000C3120000}"/>
    <cellStyle name="20% - Accent1 2 2 2 2 2 9_CC1" xfId="53373" xr:uid="{6244783F-386B-42D3-9AD0-B05F6ACB9FDD}"/>
    <cellStyle name="20% - Accent1 2 2 2 2 2_CC1" xfId="53362"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4"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60" xr:uid="{DE23F199-C33F-48AC-9B6F-28ABE575829C}"/>
    <cellStyle name="20% - Accent1 2 2 2 20" xfId="1140" xr:uid="{00000000-0005-0000-0000-0000D5120000}"/>
    <cellStyle name="20% - Accent1 2 2 2 20 2" xfId="1141" xr:uid="{00000000-0005-0000-0000-0000D6120000}"/>
    <cellStyle name="20% - Accent1 2 2 2 20_CC1" xfId="53375"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7" xr:uid="{2DD36C0A-6937-40BF-B832-6F56AA1829B9}"/>
    <cellStyle name="20% - Accent1 2 2 2 3 11" xfId="1145" xr:uid="{00000000-0005-0000-0000-0000DC120000}"/>
    <cellStyle name="20% - Accent1 2 2 2 3 11 2" xfId="1146" xr:uid="{00000000-0005-0000-0000-0000DD120000}"/>
    <cellStyle name="20% - Accent1 2 2 2 3 11_CC1" xfId="53378"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9"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80" xr:uid="{CE277B7B-06E2-4D4A-A7AE-5291ECA20F9E}"/>
    <cellStyle name="20% - Accent1 2 2 2 3 4" xfId="1170" xr:uid="{00000000-0005-0000-0000-0000F8120000}"/>
    <cellStyle name="20% - Accent1 2 2 2 3 4 2" xfId="1171" xr:uid="{00000000-0005-0000-0000-0000F9120000}"/>
    <cellStyle name="20% - Accent1 2 2 2 3 4_CC1" xfId="53381" xr:uid="{EF8DD976-0F11-4713-BCC7-C28C2C228CA9}"/>
    <cellStyle name="20% - Accent1 2 2 2 3 5" xfId="1172" xr:uid="{00000000-0005-0000-0000-0000FB120000}"/>
    <cellStyle name="20% - Accent1 2 2 2 3 5 2" xfId="1173" xr:uid="{00000000-0005-0000-0000-0000FC120000}"/>
    <cellStyle name="20% - Accent1 2 2 2 3 5_CC1" xfId="53382" xr:uid="{6985C31E-24DE-42CF-9AAD-5AE2BC043089}"/>
    <cellStyle name="20% - Accent1 2 2 2 3 6" xfId="1174" xr:uid="{00000000-0005-0000-0000-0000FE120000}"/>
    <cellStyle name="20% - Accent1 2 2 2 3 6 2" xfId="1175" xr:uid="{00000000-0005-0000-0000-0000FF120000}"/>
    <cellStyle name="20% - Accent1 2 2 2 3 6_CC1" xfId="53383" xr:uid="{56A652FB-7FE7-4605-849A-8450CD08E7C8}"/>
    <cellStyle name="20% - Accent1 2 2 2 3 7" xfId="1176" xr:uid="{00000000-0005-0000-0000-000001130000}"/>
    <cellStyle name="20% - Accent1 2 2 2 3 7 2" xfId="1177" xr:uid="{00000000-0005-0000-0000-000002130000}"/>
    <cellStyle name="20% - Accent1 2 2 2 3 7_CC1" xfId="53384" xr:uid="{DE02122E-8757-4A2F-BD90-21459C9BE13F}"/>
    <cellStyle name="20% - Accent1 2 2 2 3 8" xfId="1178" xr:uid="{00000000-0005-0000-0000-000004130000}"/>
    <cellStyle name="20% - Accent1 2 2 2 3 8 2" xfId="1179" xr:uid="{00000000-0005-0000-0000-000005130000}"/>
    <cellStyle name="20% - Accent1 2 2 2 3 8_CC1" xfId="53385" xr:uid="{484CCA08-54CA-45BA-9D20-89984B6F3C42}"/>
    <cellStyle name="20% - Accent1 2 2 2 3 9" xfId="1180" xr:uid="{00000000-0005-0000-0000-000007130000}"/>
    <cellStyle name="20% - Accent1 2 2 2 3 9 2" xfId="1181" xr:uid="{00000000-0005-0000-0000-000008130000}"/>
    <cellStyle name="20% - Accent1 2 2 2 3 9_CC1" xfId="53386" xr:uid="{40E8F21D-19D7-4BEF-91FC-23F2099E3050}"/>
    <cellStyle name="20% - Accent1 2 2 2 3_CC1" xfId="53376"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8" xr:uid="{14F89EAA-9FF1-43AD-9412-C6A123CF4ABA}"/>
    <cellStyle name="20% - Accent1 2 2 2 4 11" xfId="1185" xr:uid="{00000000-0005-0000-0000-00000F130000}"/>
    <cellStyle name="20% - Accent1 2 2 2 4 11 2" xfId="1186" xr:uid="{00000000-0005-0000-0000-000010130000}"/>
    <cellStyle name="20% - Accent1 2 2 2 4 11_CC1" xfId="53389"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90"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1" xr:uid="{9F6A8EA3-C824-48A1-911E-25BA1FCC2E06}"/>
    <cellStyle name="20% - Accent1 2 2 2 4 4" xfId="1210" xr:uid="{00000000-0005-0000-0000-00002B130000}"/>
    <cellStyle name="20% - Accent1 2 2 2 4 4 2" xfId="1211" xr:uid="{00000000-0005-0000-0000-00002C130000}"/>
    <cellStyle name="20% - Accent1 2 2 2 4 4_CC1" xfId="53392" xr:uid="{C4F370A3-0712-4922-8770-3F4F02A3396C}"/>
    <cellStyle name="20% - Accent1 2 2 2 4 5" xfId="1212" xr:uid="{00000000-0005-0000-0000-00002E130000}"/>
    <cellStyle name="20% - Accent1 2 2 2 4 5 2" xfId="1213" xr:uid="{00000000-0005-0000-0000-00002F130000}"/>
    <cellStyle name="20% - Accent1 2 2 2 4 5_CC1" xfId="53393" xr:uid="{9478B43E-CB34-4CB9-9E79-191C656D2DE0}"/>
    <cellStyle name="20% - Accent1 2 2 2 4 6" xfId="1214" xr:uid="{00000000-0005-0000-0000-000031130000}"/>
    <cellStyle name="20% - Accent1 2 2 2 4 6 2" xfId="1215" xr:uid="{00000000-0005-0000-0000-000032130000}"/>
    <cellStyle name="20% - Accent1 2 2 2 4 6_CC1" xfId="53394" xr:uid="{688EB9ED-8F8B-41B0-BDD9-9CDD533B9917}"/>
    <cellStyle name="20% - Accent1 2 2 2 4 7" xfId="1216" xr:uid="{00000000-0005-0000-0000-000034130000}"/>
    <cellStyle name="20% - Accent1 2 2 2 4 7 2" xfId="1217" xr:uid="{00000000-0005-0000-0000-000035130000}"/>
    <cellStyle name="20% - Accent1 2 2 2 4 7_CC1" xfId="53395" xr:uid="{990A7A37-5817-4DC0-B588-30A8DE2AFADF}"/>
    <cellStyle name="20% - Accent1 2 2 2 4 8" xfId="1218" xr:uid="{00000000-0005-0000-0000-000037130000}"/>
    <cellStyle name="20% - Accent1 2 2 2 4 8 2" xfId="1219" xr:uid="{00000000-0005-0000-0000-000038130000}"/>
    <cellStyle name="20% - Accent1 2 2 2 4 8_CC1" xfId="53396" xr:uid="{7622536B-49AD-4D3E-A537-229F667B054A}"/>
    <cellStyle name="20% - Accent1 2 2 2 4 9" xfId="1220" xr:uid="{00000000-0005-0000-0000-00003A130000}"/>
    <cellStyle name="20% - Accent1 2 2 2 4 9 2" xfId="1221" xr:uid="{00000000-0005-0000-0000-00003B130000}"/>
    <cellStyle name="20% - Accent1 2 2 2 4 9_CC1" xfId="53397" xr:uid="{12BBB08D-6CE5-406C-B696-5560D79BDD05}"/>
    <cellStyle name="20% - Accent1 2 2 2 4_CC1" xfId="53387"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9" xr:uid="{04752783-5AE5-4E6D-A778-C9ACAEF9F412}"/>
    <cellStyle name="20% - Accent1 2 2 2 5 11" xfId="1225" xr:uid="{00000000-0005-0000-0000-000042130000}"/>
    <cellStyle name="20% - Accent1 2 2 2 5 11 2" xfId="1226" xr:uid="{00000000-0005-0000-0000-000043130000}"/>
    <cellStyle name="20% - Accent1 2 2 2 5 11_CC1" xfId="53400"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1"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2" xr:uid="{491EB846-C23D-46D0-BCE0-39EB36E79564}"/>
    <cellStyle name="20% - Accent1 2 2 2 5 4" xfId="1250" xr:uid="{00000000-0005-0000-0000-00005E130000}"/>
    <cellStyle name="20% - Accent1 2 2 2 5 4 2" xfId="1251" xr:uid="{00000000-0005-0000-0000-00005F130000}"/>
    <cellStyle name="20% - Accent1 2 2 2 5 4_CC1" xfId="53403" xr:uid="{46560A76-EB27-487A-B521-84459D5D355F}"/>
    <cellStyle name="20% - Accent1 2 2 2 5 5" xfId="1252" xr:uid="{00000000-0005-0000-0000-000061130000}"/>
    <cellStyle name="20% - Accent1 2 2 2 5 5 2" xfId="1253" xr:uid="{00000000-0005-0000-0000-000062130000}"/>
    <cellStyle name="20% - Accent1 2 2 2 5 5_CC1" xfId="53404" xr:uid="{646A29C3-3F4C-4C66-8C39-35CA0EDB83FE}"/>
    <cellStyle name="20% - Accent1 2 2 2 5 6" xfId="1254" xr:uid="{00000000-0005-0000-0000-000064130000}"/>
    <cellStyle name="20% - Accent1 2 2 2 5 6 2" xfId="1255" xr:uid="{00000000-0005-0000-0000-000065130000}"/>
    <cellStyle name="20% - Accent1 2 2 2 5 6_CC1" xfId="53405" xr:uid="{7C62E52E-2E07-4B90-967A-71D0C6BEA0AF}"/>
    <cellStyle name="20% - Accent1 2 2 2 5 7" xfId="1256" xr:uid="{00000000-0005-0000-0000-000067130000}"/>
    <cellStyle name="20% - Accent1 2 2 2 5 7 2" xfId="1257" xr:uid="{00000000-0005-0000-0000-000068130000}"/>
    <cellStyle name="20% - Accent1 2 2 2 5 7_CC1" xfId="53406" xr:uid="{CC73F388-8377-4DC4-883B-E752C1165FB0}"/>
    <cellStyle name="20% - Accent1 2 2 2 5 8" xfId="1258" xr:uid="{00000000-0005-0000-0000-00006A130000}"/>
    <cellStyle name="20% - Accent1 2 2 2 5 8 2" xfId="1259" xr:uid="{00000000-0005-0000-0000-00006B130000}"/>
    <cellStyle name="20% - Accent1 2 2 2 5 8_CC1" xfId="53407" xr:uid="{EAA2C84E-9C0D-43AC-8AE4-EF7B56BEA712}"/>
    <cellStyle name="20% - Accent1 2 2 2 5 9" xfId="1260" xr:uid="{00000000-0005-0000-0000-00006D130000}"/>
    <cellStyle name="20% - Accent1 2 2 2 5 9 2" xfId="1261" xr:uid="{00000000-0005-0000-0000-00006E130000}"/>
    <cellStyle name="20% - Accent1 2 2 2 5 9_CC1" xfId="53408" xr:uid="{01C09B19-7E97-4687-BE03-952D1E10892F}"/>
    <cellStyle name="20% - Accent1 2 2 2 5_CC1" xfId="53398"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10" xr:uid="{80973816-1357-4CC1-9EF9-8A57401C9AED}"/>
    <cellStyle name="20% - Accent1 2 2 2 6 11" xfId="1265" xr:uid="{00000000-0005-0000-0000-000075130000}"/>
    <cellStyle name="20% - Accent1 2 2 2 6 11 2" xfId="1266" xr:uid="{00000000-0005-0000-0000-000076130000}"/>
    <cellStyle name="20% - Accent1 2 2 2 6 11_CC1" xfId="53411"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2"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3" xr:uid="{4680C927-AE6A-4713-BB75-BB7D16C7033C}"/>
    <cellStyle name="20% - Accent1 2 2 2 6 4" xfId="1290" xr:uid="{00000000-0005-0000-0000-000091130000}"/>
    <cellStyle name="20% - Accent1 2 2 2 6 4 2" xfId="1291" xr:uid="{00000000-0005-0000-0000-000092130000}"/>
    <cellStyle name="20% - Accent1 2 2 2 6 4_CC1" xfId="53414" xr:uid="{77D9B393-811B-4D31-A3AC-08D02417B4AD}"/>
    <cellStyle name="20% - Accent1 2 2 2 6 5" xfId="1292" xr:uid="{00000000-0005-0000-0000-000094130000}"/>
    <cellStyle name="20% - Accent1 2 2 2 6 5 2" xfId="1293" xr:uid="{00000000-0005-0000-0000-000095130000}"/>
    <cellStyle name="20% - Accent1 2 2 2 6 5_CC1" xfId="53415" xr:uid="{6408579D-CC10-4878-9A6C-152926448B47}"/>
    <cellStyle name="20% - Accent1 2 2 2 6 6" xfId="1294" xr:uid="{00000000-0005-0000-0000-000097130000}"/>
    <cellStyle name="20% - Accent1 2 2 2 6 6 2" xfId="1295" xr:uid="{00000000-0005-0000-0000-000098130000}"/>
    <cellStyle name="20% - Accent1 2 2 2 6 6_CC1" xfId="53416" xr:uid="{E773ED54-3EE0-4D60-B4CA-BCB48F745516}"/>
    <cellStyle name="20% - Accent1 2 2 2 6 7" xfId="1296" xr:uid="{00000000-0005-0000-0000-00009A130000}"/>
    <cellStyle name="20% - Accent1 2 2 2 6 7 2" xfId="1297" xr:uid="{00000000-0005-0000-0000-00009B130000}"/>
    <cellStyle name="20% - Accent1 2 2 2 6 7_CC1" xfId="53417" xr:uid="{416CE9BD-A694-47C2-AFC2-B02D370C246D}"/>
    <cellStyle name="20% - Accent1 2 2 2 6 8" xfId="1298" xr:uid="{00000000-0005-0000-0000-00009D130000}"/>
    <cellStyle name="20% - Accent1 2 2 2 6 8 2" xfId="1299" xr:uid="{00000000-0005-0000-0000-00009E130000}"/>
    <cellStyle name="20% - Accent1 2 2 2 6 8_CC1" xfId="53418" xr:uid="{F4C838A4-3BB6-498C-9587-D0BD49E7EEEA}"/>
    <cellStyle name="20% - Accent1 2 2 2 6 9" xfId="1300" xr:uid="{00000000-0005-0000-0000-0000A0130000}"/>
    <cellStyle name="20% - Accent1 2 2 2 6 9 2" xfId="1301" xr:uid="{00000000-0005-0000-0000-0000A1130000}"/>
    <cellStyle name="20% - Accent1 2 2 2 6 9_CC1" xfId="53419" xr:uid="{D943FC9A-6574-4C04-93E3-B0561426EC66}"/>
    <cellStyle name="20% - Accent1 2 2 2 6_CC1" xfId="53409"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1" xr:uid="{4954A329-0939-41EA-88D8-E742184D6882}"/>
    <cellStyle name="20% - Accent1 2 2 2 7 11" xfId="1305" xr:uid="{00000000-0005-0000-0000-0000A8130000}"/>
    <cellStyle name="20% - Accent1 2 2 2 7 11 2" xfId="1306" xr:uid="{00000000-0005-0000-0000-0000A9130000}"/>
    <cellStyle name="20% - Accent1 2 2 2 7 11_CC1" xfId="53422"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3"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4" xr:uid="{988F1C51-2DB6-4956-8ED9-B38082B153C9}"/>
    <cellStyle name="20% - Accent1 2 2 2 7 4" xfId="1330" xr:uid="{00000000-0005-0000-0000-0000C4130000}"/>
    <cellStyle name="20% - Accent1 2 2 2 7 4 2" xfId="1331" xr:uid="{00000000-0005-0000-0000-0000C5130000}"/>
    <cellStyle name="20% - Accent1 2 2 2 7 4_CC1" xfId="53425" xr:uid="{CBCA1C52-0423-4C17-A150-F357C03EEF95}"/>
    <cellStyle name="20% - Accent1 2 2 2 7 5" xfId="1332" xr:uid="{00000000-0005-0000-0000-0000C7130000}"/>
    <cellStyle name="20% - Accent1 2 2 2 7 5 2" xfId="1333" xr:uid="{00000000-0005-0000-0000-0000C8130000}"/>
    <cellStyle name="20% - Accent1 2 2 2 7 5_CC1" xfId="53426" xr:uid="{C82A324D-8A90-4336-BA28-36702EDC50DD}"/>
    <cellStyle name="20% - Accent1 2 2 2 7 6" xfId="1334" xr:uid="{00000000-0005-0000-0000-0000CA130000}"/>
    <cellStyle name="20% - Accent1 2 2 2 7 6 2" xfId="1335" xr:uid="{00000000-0005-0000-0000-0000CB130000}"/>
    <cellStyle name="20% - Accent1 2 2 2 7 6_CC1" xfId="53427" xr:uid="{8A24FE26-EF12-487E-B2D3-DBF4A1A7022C}"/>
    <cellStyle name="20% - Accent1 2 2 2 7 7" xfId="1336" xr:uid="{00000000-0005-0000-0000-0000CD130000}"/>
    <cellStyle name="20% - Accent1 2 2 2 7 7 2" xfId="1337" xr:uid="{00000000-0005-0000-0000-0000CE130000}"/>
    <cellStyle name="20% - Accent1 2 2 2 7 7_CC1" xfId="53428" xr:uid="{8375871D-2251-47D5-BB47-D918D5F0B070}"/>
    <cellStyle name="20% - Accent1 2 2 2 7 8" xfId="1338" xr:uid="{00000000-0005-0000-0000-0000D0130000}"/>
    <cellStyle name="20% - Accent1 2 2 2 7 8 2" xfId="1339" xr:uid="{00000000-0005-0000-0000-0000D1130000}"/>
    <cellStyle name="20% - Accent1 2 2 2 7 8_CC1" xfId="53429" xr:uid="{C45F1370-05EF-47A3-88A9-9F953E14F8D8}"/>
    <cellStyle name="20% - Accent1 2 2 2 7 9" xfId="1340" xr:uid="{00000000-0005-0000-0000-0000D3130000}"/>
    <cellStyle name="20% - Accent1 2 2 2 7 9 2" xfId="1341" xr:uid="{00000000-0005-0000-0000-0000D4130000}"/>
    <cellStyle name="20% - Accent1 2 2 2 7 9_CC1" xfId="53430" xr:uid="{A769959F-3ECA-4AD7-B9A2-60C1E668532E}"/>
    <cellStyle name="20% - Accent1 2 2 2 7_CC1" xfId="53420"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2" xr:uid="{D442DBF3-F3BA-454A-8DC3-CE2242679EA3}"/>
    <cellStyle name="20% - Accent1 2 2 2 8 11" xfId="1345" xr:uid="{00000000-0005-0000-0000-0000DB130000}"/>
    <cellStyle name="20% - Accent1 2 2 2 8 11 2" xfId="1346" xr:uid="{00000000-0005-0000-0000-0000DC130000}"/>
    <cellStyle name="20% - Accent1 2 2 2 8 11_CC1" xfId="53433"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4"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5" xr:uid="{28E717A7-34FC-43F0-B310-87298C555C38}"/>
    <cellStyle name="20% - Accent1 2 2 2 8 4" xfId="1370" xr:uid="{00000000-0005-0000-0000-0000F7130000}"/>
    <cellStyle name="20% - Accent1 2 2 2 8 4 2" xfId="1371" xr:uid="{00000000-0005-0000-0000-0000F8130000}"/>
    <cellStyle name="20% - Accent1 2 2 2 8 4_CC1" xfId="53436" xr:uid="{F69382AD-C800-4EFE-AB78-AEF82A31C0DD}"/>
    <cellStyle name="20% - Accent1 2 2 2 8 5" xfId="1372" xr:uid="{00000000-0005-0000-0000-0000FA130000}"/>
    <cellStyle name="20% - Accent1 2 2 2 8 5 2" xfId="1373" xr:uid="{00000000-0005-0000-0000-0000FB130000}"/>
    <cellStyle name="20% - Accent1 2 2 2 8 5_CC1" xfId="53437" xr:uid="{D6056199-EC52-4700-B5AA-338D78318D5A}"/>
    <cellStyle name="20% - Accent1 2 2 2 8 6" xfId="1374" xr:uid="{00000000-0005-0000-0000-0000FD130000}"/>
    <cellStyle name="20% - Accent1 2 2 2 8 6 2" xfId="1375" xr:uid="{00000000-0005-0000-0000-0000FE130000}"/>
    <cellStyle name="20% - Accent1 2 2 2 8 6_CC1" xfId="53438" xr:uid="{6FDC7579-6382-47E7-B7C3-F87BCB4A3667}"/>
    <cellStyle name="20% - Accent1 2 2 2 8 7" xfId="1376" xr:uid="{00000000-0005-0000-0000-000000140000}"/>
    <cellStyle name="20% - Accent1 2 2 2 8 7 2" xfId="1377" xr:uid="{00000000-0005-0000-0000-000001140000}"/>
    <cellStyle name="20% - Accent1 2 2 2 8 7_CC1" xfId="53439" xr:uid="{8F2ECA92-4B94-4CB4-B576-5AD0F1216DBE}"/>
    <cellStyle name="20% - Accent1 2 2 2 8 8" xfId="1378" xr:uid="{00000000-0005-0000-0000-000003140000}"/>
    <cellStyle name="20% - Accent1 2 2 2 8 8 2" xfId="1379" xr:uid="{00000000-0005-0000-0000-000004140000}"/>
    <cellStyle name="20% - Accent1 2 2 2 8 8_CC1" xfId="53440" xr:uid="{2363C109-0CD0-44F6-B6B1-DF6EA49B97FE}"/>
    <cellStyle name="20% - Accent1 2 2 2 8 9" xfId="1380" xr:uid="{00000000-0005-0000-0000-000006140000}"/>
    <cellStyle name="20% - Accent1 2 2 2 8 9 2" xfId="1381" xr:uid="{00000000-0005-0000-0000-000007140000}"/>
    <cellStyle name="20% - Accent1 2 2 2 8 9_CC1" xfId="53441" xr:uid="{AD283C4E-2E00-4DC0-821F-1F816DDB6D78}"/>
    <cellStyle name="20% - Accent1 2 2 2 8_CC1" xfId="53431"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3" xr:uid="{706DFF3A-7E61-429B-9CC5-2C53E25BAFF3}"/>
    <cellStyle name="20% - Accent1 2 2 2 9 11" xfId="1385" xr:uid="{00000000-0005-0000-0000-00000E140000}"/>
    <cellStyle name="20% - Accent1 2 2 2 9 11 2" xfId="1386" xr:uid="{00000000-0005-0000-0000-00000F140000}"/>
    <cellStyle name="20% - Accent1 2 2 2 9 11_CC1" xfId="53444"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5"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6" xr:uid="{672A216C-D46B-4A4C-BDEC-849CCB5CB5F3}"/>
    <cellStyle name="20% - Accent1 2 2 2 9 4" xfId="1410" xr:uid="{00000000-0005-0000-0000-00002A140000}"/>
    <cellStyle name="20% - Accent1 2 2 2 9 4 2" xfId="1411" xr:uid="{00000000-0005-0000-0000-00002B140000}"/>
    <cellStyle name="20% - Accent1 2 2 2 9 4_CC1" xfId="53447" xr:uid="{C15EB4CB-C7A5-4D57-B069-A2EBAF36A213}"/>
    <cellStyle name="20% - Accent1 2 2 2 9 5" xfId="1412" xr:uid="{00000000-0005-0000-0000-00002D140000}"/>
    <cellStyle name="20% - Accent1 2 2 2 9 5 2" xfId="1413" xr:uid="{00000000-0005-0000-0000-00002E140000}"/>
    <cellStyle name="20% - Accent1 2 2 2 9 5_CC1" xfId="53448" xr:uid="{04D76E7A-739D-4151-8B8D-F1BEE3521143}"/>
    <cellStyle name="20% - Accent1 2 2 2 9 6" xfId="1414" xr:uid="{00000000-0005-0000-0000-000030140000}"/>
    <cellStyle name="20% - Accent1 2 2 2 9 6 2" xfId="1415" xr:uid="{00000000-0005-0000-0000-000031140000}"/>
    <cellStyle name="20% - Accent1 2 2 2 9 6_CC1" xfId="53449" xr:uid="{B3DD35A6-908D-44E2-B081-523897A51084}"/>
    <cellStyle name="20% - Accent1 2 2 2 9 7" xfId="1416" xr:uid="{00000000-0005-0000-0000-000033140000}"/>
    <cellStyle name="20% - Accent1 2 2 2 9 7 2" xfId="1417" xr:uid="{00000000-0005-0000-0000-000034140000}"/>
    <cellStyle name="20% - Accent1 2 2 2 9 7_CC1" xfId="53450" xr:uid="{C0E75F4F-6DE7-454E-A355-8751E511328D}"/>
    <cellStyle name="20% - Accent1 2 2 2 9 8" xfId="1418" xr:uid="{00000000-0005-0000-0000-000036140000}"/>
    <cellStyle name="20% - Accent1 2 2 2 9 8 2" xfId="1419" xr:uid="{00000000-0005-0000-0000-000037140000}"/>
    <cellStyle name="20% - Accent1 2 2 2 9 8_CC1" xfId="53451" xr:uid="{8ABC5955-02D6-4977-870B-6AFAF2AE231A}"/>
    <cellStyle name="20% - Accent1 2 2 2 9 9" xfId="1420" xr:uid="{00000000-0005-0000-0000-000039140000}"/>
    <cellStyle name="20% - Accent1 2 2 2 9 9 2" xfId="1421" xr:uid="{00000000-0005-0000-0000-00003A140000}"/>
    <cellStyle name="20% - Accent1 2 2 2 9 9_CC1" xfId="53452" xr:uid="{BAC8DB0B-A892-446D-8238-01CA057C963E}"/>
    <cellStyle name="20% - Accent1 2 2 2 9_CC1" xfId="53442"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3"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5"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4"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6"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8" xr:uid="{FC2A000B-89E3-45A8-AA18-9839336731AF}"/>
    <cellStyle name="20% - Accent1 2 2 3 11" xfId="1449" xr:uid="{00000000-0005-0000-0000-00005D140000}"/>
    <cellStyle name="20% - Accent1 2 2 3 11 2" xfId="1450" xr:uid="{00000000-0005-0000-0000-00005E140000}"/>
    <cellStyle name="20% - Accent1 2 2 3 11_CC1" xfId="53459" xr:uid="{32CE74B0-70D1-4400-A58D-602B78D1D88A}"/>
    <cellStyle name="20% - Accent1 2 2 3 12" xfId="1451" xr:uid="{00000000-0005-0000-0000-000060140000}"/>
    <cellStyle name="20% - Accent1 2 2 3 12 2" xfId="1452" xr:uid="{00000000-0005-0000-0000-000061140000}"/>
    <cellStyle name="20% - Accent1 2 2 3 12_CC1" xfId="53460" xr:uid="{E100EBB4-5776-48D7-95A6-1E8D929C61D7}"/>
    <cellStyle name="20% - Accent1 2 2 3 13" xfId="1453" xr:uid="{00000000-0005-0000-0000-000063140000}"/>
    <cellStyle name="20% - Accent1 2 2 3 13 2" xfId="1454" xr:uid="{00000000-0005-0000-0000-000064140000}"/>
    <cellStyle name="20% - Accent1 2 2 3 13_CC1" xfId="53461" xr:uid="{C59569AE-2FC5-45A4-9A35-F5CEE9DEF2C3}"/>
    <cellStyle name="20% - Accent1 2 2 3 14" xfId="1455" xr:uid="{00000000-0005-0000-0000-000066140000}"/>
    <cellStyle name="20% - Accent1 2 2 3 14 2" xfId="1456" xr:uid="{00000000-0005-0000-0000-000067140000}"/>
    <cellStyle name="20% - Accent1 2 2 3 14_CC1" xfId="53462" xr:uid="{576CF7AA-3C5D-4196-9304-6385B7084099}"/>
    <cellStyle name="20% - Accent1 2 2 3 15" xfId="1457" xr:uid="{00000000-0005-0000-0000-000069140000}"/>
    <cellStyle name="20% - Accent1 2 2 3 15 2" xfId="1458" xr:uid="{00000000-0005-0000-0000-00006A140000}"/>
    <cellStyle name="20% - Accent1 2 2 3 15_CC1" xfId="53463" xr:uid="{78918AEF-987C-406F-B0A4-0C348F0F645E}"/>
    <cellStyle name="20% - Accent1 2 2 3 16" xfId="1459" xr:uid="{00000000-0005-0000-0000-00006C140000}"/>
    <cellStyle name="20% - Accent1 2 2 3 16 2" xfId="1460" xr:uid="{00000000-0005-0000-0000-00006D140000}"/>
    <cellStyle name="20% - Accent1 2 2 3 16_CC1" xfId="53464"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6" xr:uid="{05D56B79-C23E-455C-90C1-DAE3C70570EB}"/>
    <cellStyle name="20% - Accent1 2 2 3 2 11" xfId="1467" xr:uid="{00000000-0005-0000-0000-000076140000}"/>
    <cellStyle name="20% - Accent1 2 2 3 2 11 2" xfId="1468" xr:uid="{00000000-0005-0000-0000-000077140000}"/>
    <cellStyle name="20% - Accent1 2 2 3 2 11_CC1" xfId="53467"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8"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9" xr:uid="{CE6825AD-938B-4A77-95B4-FC5445407161}"/>
    <cellStyle name="20% - Accent1 2 2 3 2 4" xfId="1492" xr:uid="{00000000-0005-0000-0000-000092140000}"/>
    <cellStyle name="20% - Accent1 2 2 3 2 4 2" xfId="1493" xr:uid="{00000000-0005-0000-0000-000093140000}"/>
    <cellStyle name="20% - Accent1 2 2 3 2 4_CC1" xfId="53470" xr:uid="{D979FC0B-24E2-4BF4-8E66-67E16EFF542F}"/>
    <cellStyle name="20% - Accent1 2 2 3 2 5" xfId="1494" xr:uid="{00000000-0005-0000-0000-000095140000}"/>
    <cellStyle name="20% - Accent1 2 2 3 2 5 2" xfId="1495" xr:uid="{00000000-0005-0000-0000-000096140000}"/>
    <cellStyle name="20% - Accent1 2 2 3 2 5_CC1" xfId="53471" xr:uid="{BC870AFE-C89B-4469-BED1-13FC637161AD}"/>
    <cellStyle name="20% - Accent1 2 2 3 2 6" xfId="1496" xr:uid="{00000000-0005-0000-0000-000098140000}"/>
    <cellStyle name="20% - Accent1 2 2 3 2 6 2" xfId="1497" xr:uid="{00000000-0005-0000-0000-000099140000}"/>
    <cellStyle name="20% - Accent1 2 2 3 2 6_CC1" xfId="53472" xr:uid="{5CF9DC5C-19EB-4DFA-8889-6948FF7D57C1}"/>
    <cellStyle name="20% - Accent1 2 2 3 2 7" xfId="1498" xr:uid="{00000000-0005-0000-0000-00009B140000}"/>
    <cellStyle name="20% - Accent1 2 2 3 2 7 2" xfId="1499" xr:uid="{00000000-0005-0000-0000-00009C140000}"/>
    <cellStyle name="20% - Accent1 2 2 3 2 7_CC1" xfId="53473" xr:uid="{26C6A122-11B3-436E-A5A3-7FC7BCE5A8DA}"/>
    <cellStyle name="20% - Accent1 2 2 3 2 8" xfId="1500" xr:uid="{00000000-0005-0000-0000-00009E140000}"/>
    <cellStyle name="20% - Accent1 2 2 3 2 8 2" xfId="1501" xr:uid="{00000000-0005-0000-0000-00009F140000}"/>
    <cellStyle name="20% - Accent1 2 2 3 2 8_CC1" xfId="53474" xr:uid="{1309B46F-D87F-471E-8E77-E13E0C2EC74D}"/>
    <cellStyle name="20% - Accent1 2 2 3 2 9" xfId="1502" xr:uid="{00000000-0005-0000-0000-0000A1140000}"/>
    <cellStyle name="20% - Accent1 2 2 3 2 9 2" xfId="1503" xr:uid="{00000000-0005-0000-0000-0000A2140000}"/>
    <cellStyle name="20% - Accent1 2 2 3 2 9_CC1" xfId="53475" xr:uid="{06B6F590-20E9-4382-84E6-AF44FE7DF5FB}"/>
    <cellStyle name="20% - Accent1 2 2 3 2_CC1" xfId="53465"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7" xr:uid="{FADE3082-A191-485A-86F3-F02503D426A0}"/>
    <cellStyle name="20% - Accent1 2 2 3 3 11" xfId="1511" xr:uid="{00000000-0005-0000-0000-0000AD140000}"/>
    <cellStyle name="20% - Accent1 2 2 3 3 11 2" xfId="1512" xr:uid="{00000000-0005-0000-0000-0000AE140000}"/>
    <cellStyle name="20% - Accent1 2 2 3 3 11_CC1" xfId="53478"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9"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80" xr:uid="{AA1BC439-0BF4-4FD3-8446-11285B68B48E}"/>
    <cellStyle name="20% - Accent1 2 2 3 3 4" xfId="1536" xr:uid="{00000000-0005-0000-0000-0000C9140000}"/>
    <cellStyle name="20% - Accent1 2 2 3 3 4 2" xfId="1537" xr:uid="{00000000-0005-0000-0000-0000CA140000}"/>
    <cellStyle name="20% - Accent1 2 2 3 3 4_CC1" xfId="53481" xr:uid="{71AF3D94-EBEB-463F-8D4B-F4369BEF5CCD}"/>
    <cellStyle name="20% - Accent1 2 2 3 3 5" xfId="1538" xr:uid="{00000000-0005-0000-0000-0000CC140000}"/>
    <cellStyle name="20% - Accent1 2 2 3 3 5 2" xfId="1539" xr:uid="{00000000-0005-0000-0000-0000CD140000}"/>
    <cellStyle name="20% - Accent1 2 2 3 3 5_CC1" xfId="53482" xr:uid="{917FF4A5-D3C8-4A3F-BD85-EC10ADCD918B}"/>
    <cellStyle name="20% - Accent1 2 2 3 3 6" xfId="1540" xr:uid="{00000000-0005-0000-0000-0000CF140000}"/>
    <cellStyle name="20% - Accent1 2 2 3 3 6 2" xfId="1541" xr:uid="{00000000-0005-0000-0000-0000D0140000}"/>
    <cellStyle name="20% - Accent1 2 2 3 3 6_CC1" xfId="53483" xr:uid="{813FA454-E3B7-4BC3-A377-618A2E70D0CD}"/>
    <cellStyle name="20% - Accent1 2 2 3 3 7" xfId="1542" xr:uid="{00000000-0005-0000-0000-0000D2140000}"/>
    <cellStyle name="20% - Accent1 2 2 3 3 7 2" xfId="1543" xr:uid="{00000000-0005-0000-0000-0000D3140000}"/>
    <cellStyle name="20% - Accent1 2 2 3 3 7_CC1" xfId="53484" xr:uid="{0E15D665-4966-45B5-893B-DF7EFFC02505}"/>
    <cellStyle name="20% - Accent1 2 2 3 3 8" xfId="1544" xr:uid="{00000000-0005-0000-0000-0000D5140000}"/>
    <cellStyle name="20% - Accent1 2 2 3 3 8 2" xfId="1545" xr:uid="{00000000-0005-0000-0000-0000D6140000}"/>
    <cellStyle name="20% - Accent1 2 2 3 3 8_CC1" xfId="53485" xr:uid="{7CE09048-161D-4D19-8D60-74014AD4FF3C}"/>
    <cellStyle name="20% - Accent1 2 2 3 3 9" xfId="1546" xr:uid="{00000000-0005-0000-0000-0000D8140000}"/>
    <cellStyle name="20% - Accent1 2 2 3 3 9 2" xfId="1547" xr:uid="{00000000-0005-0000-0000-0000D9140000}"/>
    <cellStyle name="20% - Accent1 2 2 3 3 9_CC1" xfId="53486" xr:uid="{53F90F5F-9094-4D47-BD7C-81703B09CF52}"/>
    <cellStyle name="20% - Accent1 2 2 3 3_CC1" xfId="53476"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8" xr:uid="{68A51DDD-355C-45BB-8FA5-60AE656937D6}"/>
    <cellStyle name="20% - Accent1 2 2 3 4 11" xfId="1551" xr:uid="{00000000-0005-0000-0000-0000E0140000}"/>
    <cellStyle name="20% - Accent1 2 2 3 4 11 2" xfId="1552" xr:uid="{00000000-0005-0000-0000-0000E1140000}"/>
    <cellStyle name="20% - Accent1 2 2 3 4 11_CC1" xfId="53489"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90"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1" xr:uid="{5A04E3BF-0155-488F-AAD7-215F1741325E}"/>
    <cellStyle name="20% - Accent1 2 2 3 4 4" xfId="1576" xr:uid="{00000000-0005-0000-0000-0000FC140000}"/>
    <cellStyle name="20% - Accent1 2 2 3 4 4 2" xfId="1577" xr:uid="{00000000-0005-0000-0000-0000FD140000}"/>
    <cellStyle name="20% - Accent1 2 2 3 4 4_CC1" xfId="53492" xr:uid="{AA3A59DF-178A-42A1-B23A-E16DC91FAD70}"/>
    <cellStyle name="20% - Accent1 2 2 3 4 5" xfId="1578" xr:uid="{00000000-0005-0000-0000-0000FF140000}"/>
    <cellStyle name="20% - Accent1 2 2 3 4 5 2" xfId="1579" xr:uid="{00000000-0005-0000-0000-000000150000}"/>
    <cellStyle name="20% - Accent1 2 2 3 4 5_CC1" xfId="53493" xr:uid="{13AB2212-73F8-49E1-A67B-FC3CC22E1C88}"/>
    <cellStyle name="20% - Accent1 2 2 3 4 6" xfId="1580" xr:uid="{00000000-0005-0000-0000-000002150000}"/>
    <cellStyle name="20% - Accent1 2 2 3 4 6 2" xfId="1581" xr:uid="{00000000-0005-0000-0000-000003150000}"/>
    <cellStyle name="20% - Accent1 2 2 3 4 6_CC1" xfId="53494" xr:uid="{B66F5BF9-51EF-463E-869F-47800ACE3F29}"/>
    <cellStyle name="20% - Accent1 2 2 3 4 7" xfId="1582" xr:uid="{00000000-0005-0000-0000-000005150000}"/>
    <cellStyle name="20% - Accent1 2 2 3 4 7 2" xfId="1583" xr:uid="{00000000-0005-0000-0000-000006150000}"/>
    <cellStyle name="20% - Accent1 2 2 3 4 7_CC1" xfId="53495" xr:uid="{CB190C4F-1556-4E0D-92BE-2F04A4CE5D91}"/>
    <cellStyle name="20% - Accent1 2 2 3 4 8" xfId="1584" xr:uid="{00000000-0005-0000-0000-000008150000}"/>
    <cellStyle name="20% - Accent1 2 2 3 4 8 2" xfId="1585" xr:uid="{00000000-0005-0000-0000-000009150000}"/>
    <cellStyle name="20% - Accent1 2 2 3 4 8_CC1" xfId="53496" xr:uid="{53D88B6D-904F-4097-ABC3-08331C9372EC}"/>
    <cellStyle name="20% - Accent1 2 2 3 4 9" xfId="1586" xr:uid="{00000000-0005-0000-0000-00000B150000}"/>
    <cellStyle name="20% - Accent1 2 2 3 4 9 2" xfId="1587" xr:uid="{00000000-0005-0000-0000-00000C150000}"/>
    <cellStyle name="20% - Accent1 2 2 3 4 9_CC1" xfId="53497" xr:uid="{50E3DAE0-709A-43A0-B47E-DCD15F0F85AB}"/>
    <cellStyle name="20% - Accent1 2 2 3 4_CC1" xfId="53487"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9" xr:uid="{29E175E6-D097-4FBC-973F-A2AA61E99524}"/>
    <cellStyle name="20% - Accent1 2 2 3 5 11" xfId="1591" xr:uid="{00000000-0005-0000-0000-000013150000}"/>
    <cellStyle name="20% - Accent1 2 2 3 5 11 2" xfId="1592" xr:uid="{00000000-0005-0000-0000-000014150000}"/>
    <cellStyle name="20% - Accent1 2 2 3 5 11_CC1" xfId="53500"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1"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2" xr:uid="{E2EC9142-5698-4A5E-8F98-96A0A755F3A5}"/>
    <cellStyle name="20% - Accent1 2 2 3 5 4" xfId="1616" xr:uid="{00000000-0005-0000-0000-00002F150000}"/>
    <cellStyle name="20% - Accent1 2 2 3 5 4 2" xfId="1617" xr:uid="{00000000-0005-0000-0000-000030150000}"/>
    <cellStyle name="20% - Accent1 2 2 3 5 4_CC1" xfId="53503" xr:uid="{0013DF4F-4E39-4C43-92EF-61CAADE6B84A}"/>
    <cellStyle name="20% - Accent1 2 2 3 5 5" xfId="1618" xr:uid="{00000000-0005-0000-0000-000032150000}"/>
    <cellStyle name="20% - Accent1 2 2 3 5 5 2" xfId="1619" xr:uid="{00000000-0005-0000-0000-000033150000}"/>
    <cellStyle name="20% - Accent1 2 2 3 5 5_CC1" xfId="53504" xr:uid="{DBE78149-BEB7-4DFD-879D-CB2E9579B517}"/>
    <cellStyle name="20% - Accent1 2 2 3 5 6" xfId="1620" xr:uid="{00000000-0005-0000-0000-000035150000}"/>
    <cellStyle name="20% - Accent1 2 2 3 5 6 2" xfId="1621" xr:uid="{00000000-0005-0000-0000-000036150000}"/>
    <cellStyle name="20% - Accent1 2 2 3 5 6_CC1" xfId="53505" xr:uid="{0A68998D-A5A0-4DEE-8384-65F5DD71A43D}"/>
    <cellStyle name="20% - Accent1 2 2 3 5 7" xfId="1622" xr:uid="{00000000-0005-0000-0000-000038150000}"/>
    <cellStyle name="20% - Accent1 2 2 3 5 7 2" xfId="1623" xr:uid="{00000000-0005-0000-0000-000039150000}"/>
    <cellStyle name="20% - Accent1 2 2 3 5 7_CC1" xfId="53506" xr:uid="{F9D9CDA0-BD24-4723-BD64-92FC01A2E594}"/>
    <cellStyle name="20% - Accent1 2 2 3 5 8" xfId="1624" xr:uid="{00000000-0005-0000-0000-00003B150000}"/>
    <cellStyle name="20% - Accent1 2 2 3 5 8 2" xfId="1625" xr:uid="{00000000-0005-0000-0000-00003C150000}"/>
    <cellStyle name="20% - Accent1 2 2 3 5 8_CC1" xfId="53507" xr:uid="{365E67DF-052D-4C5B-95FE-8CA5F7B1E193}"/>
    <cellStyle name="20% - Accent1 2 2 3 5 9" xfId="1626" xr:uid="{00000000-0005-0000-0000-00003E150000}"/>
    <cellStyle name="20% - Accent1 2 2 3 5 9 2" xfId="1627" xr:uid="{00000000-0005-0000-0000-00003F150000}"/>
    <cellStyle name="20% - Accent1 2 2 3 5 9_CC1" xfId="53508" xr:uid="{4883590F-603A-49FD-B854-52280A0BD96F}"/>
    <cellStyle name="20% - Accent1 2 2 3 5_CC1" xfId="53498"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10" xr:uid="{0EA7AE40-8D51-417E-AC4A-EF58F8D9C4E7}"/>
    <cellStyle name="20% - Accent1 2 2 3 6 11" xfId="1631" xr:uid="{00000000-0005-0000-0000-000046150000}"/>
    <cellStyle name="20% - Accent1 2 2 3 6 11 2" xfId="1632" xr:uid="{00000000-0005-0000-0000-000047150000}"/>
    <cellStyle name="20% - Accent1 2 2 3 6 11_CC1" xfId="53511"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2"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3" xr:uid="{A6F87963-C59E-49E2-B952-1C824342C35F}"/>
    <cellStyle name="20% - Accent1 2 2 3 6 4" xfId="1656" xr:uid="{00000000-0005-0000-0000-000062150000}"/>
    <cellStyle name="20% - Accent1 2 2 3 6 4 2" xfId="1657" xr:uid="{00000000-0005-0000-0000-000063150000}"/>
    <cellStyle name="20% - Accent1 2 2 3 6 4_CC1" xfId="53514" xr:uid="{2A4EB495-C479-43AB-A8FF-DD8B458D7348}"/>
    <cellStyle name="20% - Accent1 2 2 3 6 5" xfId="1658" xr:uid="{00000000-0005-0000-0000-000065150000}"/>
    <cellStyle name="20% - Accent1 2 2 3 6 5 2" xfId="1659" xr:uid="{00000000-0005-0000-0000-000066150000}"/>
    <cellStyle name="20% - Accent1 2 2 3 6 5_CC1" xfId="53515" xr:uid="{FB93621E-790F-4231-B369-41B85B4D6DEC}"/>
    <cellStyle name="20% - Accent1 2 2 3 6 6" xfId="1660" xr:uid="{00000000-0005-0000-0000-000068150000}"/>
    <cellStyle name="20% - Accent1 2 2 3 6 6 2" xfId="1661" xr:uid="{00000000-0005-0000-0000-000069150000}"/>
    <cellStyle name="20% - Accent1 2 2 3 6 6_CC1" xfId="53516" xr:uid="{BA2E1B1B-F28A-47C3-9A37-426E443FD1FD}"/>
    <cellStyle name="20% - Accent1 2 2 3 6 7" xfId="1662" xr:uid="{00000000-0005-0000-0000-00006B150000}"/>
    <cellStyle name="20% - Accent1 2 2 3 6 7 2" xfId="1663" xr:uid="{00000000-0005-0000-0000-00006C150000}"/>
    <cellStyle name="20% - Accent1 2 2 3 6 7_CC1" xfId="53517" xr:uid="{9A35237E-B03F-4428-86E4-3652AD93DEAA}"/>
    <cellStyle name="20% - Accent1 2 2 3 6 8" xfId="1664" xr:uid="{00000000-0005-0000-0000-00006E150000}"/>
    <cellStyle name="20% - Accent1 2 2 3 6 8 2" xfId="1665" xr:uid="{00000000-0005-0000-0000-00006F150000}"/>
    <cellStyle name="20% - Accent1 2 2 3 6 8_CC1" xfId="53518" xr:uid="{CF3BD791-7774-4BD4-A868-12980D402CD4}"/>
    <cellStyle name="20% - Accent1 2 2 3 6 9" xfId="1666" xr:uid="{00000000-0005-0000-0000-000071150000}"/>
    <cellStyle name="20% - Accent1 2 2 3 6 9 2" xfId="1667" xr:uid="{00000000-0005-0000-0000-000072150000}"/>
    <cellStyle name="20% - Accent1 2 2 3 6 9_CC1" xfId="53519" xr:uid="{56D7E60A-36F3-4596-9846-77350BC5B9A4}"/>
    <cellStyle name="20% - Accent1 2 2 3 6_CC1" xfId="53509"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20"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1" xr:uid="{C0F30170-AFE0-4854-B4B4-659A29683C98}"/>
    <cellStyle name="20% - Accent1 2 2 3 9" xfId="1684" xr:uid="{00000000-0005-0000-0000-000087150000}"/>
    <cellStyle name="20% - Accent1 2 2 3 9 2" xfId="1685" xr:uid="{00000000-0005-0000-0000-000088150000}"/>
    <cellStyle name="20% - Accent1 2 2 3 9_CC1" xfId="53522" xr:uid="{A1FC39E8-2414-4D46-AA7C-A06B1FA9EEF2}"/>
    <cellStyle name="20% - Accent1 2 2 3_CC1" xfId="53457"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3"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1"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5" xr:uid="{8D4BB2CD-4DCC-4346-8E0B-C6B005BD7378}"/>
    <cellStyle name="20% - Accent1 2 20 11" xfId="1704" xr:uid="{00000000-0005-0000-0000-0000A2150000}"/>
    <cellStyle name="20% - Accent1 2 20 11 2" xfId="1705" xr:uid="{00000000-0005-0000-0000-0000A3150000}"/>
    <cellStyle name="20% - Accent1 2 20 11_CC1" xfId="53526"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7"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8" xr:uid="{C2958C6F-9F3B-4599-843A-BAB9E9F76F20}"/>
    <cellStyle name="20% - Accent1 2 20 4" xfId="1729" xr:uid="{00000000-0005-0000-0000-0000BE150000}"/>
    <cellStyle name="20% - Accent1 2 20 4 2" xfId="1730" xr:uid="{00000000-0005-0000-0000-0000BF150000}"/>
    <cellStyle name="20% - Accent1 2 20 4_CC1" xfId="53529" xr:uid="{DB8745E7-931F-471E-BF44-C38D6D1F9056}"/>
    <cellStyle name="20% - Accent1 2 20 5" xfId="1731" xr:uid="{00000000-0005-0000-0000-0000C1150000}"/>
    <cellStyle name="20% - Accent1 2 20 5 2" xfId="1732" xr:uid="{00000000-0005-0000-0000-0000C2150000}"/>
    <cellStyle name="20% - Accent1 2 20 5_CC1" xfId="53530" xr:uid="{C8832382-47A8-491D-B6D3-D11524183C2C}"/>
    <cellStyle name="20% - Accent1 2 20 6" xfId="1733" xr:uid="{00000000-0005-0000-0000-0000C4150000}"/>
    <cellStyle name="20% - Accent1 2 20 6 2" xfId="1734" xr:uid="{00000000-0005-0000-0000-0000C5150000}"/>
    <cellStyle name="20% - Accent1 2 20 6_CC1" xfId="53531" xr:uid="{113F77D1-7554-4465-B0DF-083838E03DF0}"/>
    <cellStyle name="20% - Accent1 2 20 7" xfId="1735" xr:uid="{00000000-0005-0000-0000-0000C7150000}"/>
    <cellStyle name="20% - Accent1 2 20 7 2" xfId="1736" xr:uid="{00000000-0005-0000-0000-0000C8150000}"/>
    <cellStyle name="20% - Accent1 2 20 7_CC1" xfId="53532" xr:uid="{3B95465C-3557-4DCC-A5DC-0B685B4C5FC6}"/>
    <cellStyle name="20% - Accent1 2 20 8" xfId="1737" xr:uid="{00000000-0005-0000-0000-0000CA150000}"/>
    <cellStyle name="20% - Accent1 2 20 8 2" xfId="1738" xr:uid="{00000000-0005-0000-0000-0000CB150000}"/>
    <cellStyle name="20% - Accent1 2 20 8_CC1" xfId="53533" xr:uid="{9FF0D720-1C63-425F-B68D-390948A98CD7}"/>
    <cellStyle name="20% - Accent1 2 20 9" xfId="1739" xr:uid="{00000000-0005-0000-0000-0000CD150000}"/>
    <cellStyle name="20% - Accent1 2 20 9 2" xfId="1740" xr:uid="{00000000-0005-0000-0000-0000CE150000}"/>
    <cellStyle name="20% - Accent1 2 20 9_CC1" xfId="53534" xr:uid="{E6E4A96B-E952-4133-A6B6-A86B3E3F428B}"/>
    <cellStyle name="20% - Accent1 2 20_CC1" xfId="53524"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6" xr:uid="{B1DED0E4-1A6E-4C31-B103-44A013FE219E}"/>
    <cellStyle name="20% - Accent1 2 21 11" xfId="1744" xr:uid="{00000000-0005-0000-0000-0000D5150000}"/>
    <cellStyle name="20% - Accent1 2 21 11 2" xfId="1745" xr:uid="{00000000-0005-0000-0000-0000D6150000}"/>
    <cellStyle name="20% - Accent1 2 21 11_CC1" xfId="53537"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8"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9" xr:uid="{930A8CBA-3279-4938-AD74-54DCCFABA3DF}"/>
    <cellStyle name="20% - Accent1 2 21 4" xfId="1769" xr:uid="{00000000-0005-0000-0000-0000F1150000}"/>
    <cellStyle name="20% - Accent1 2 21 4 2" xfId="1770" xr:uid="{00000000-0005-0000-0000-0000F2150000}"/>
    <cellStyle name="20% - Accent1 2 21 4_CC1" xfId="53540" xr:uid="{BEE4DD99-36FD-48CD-B1F5-695E9C44C4F5}"/>
    <cellStyle name="20% - Accent1 2 21 5" xfId="1771" xr:uid="{00000000-0005-0000-0000-0000F4150000}"/>
    <cellStyle name="20% - Accent1 2 21 5 2" xfId="1772" xr:uid="{00000000-0005-0000-0000-0000F5150000}"/>
    <cellStyle name="20% - Accent1 2 21 5_CC1" xfId="53541" xr:uid="{CC122B7B-899A-403C-B563-ED81A06EBB37}"/>
    <cellStyle name="20% - Accent1 2 21 6" xfId="1773" xr:uid="{00000000-0005-0000-0000-0000F7150000}"/>
    <cellStyle name="20% - Accent1 2 21 6 2" xfId="1774" xr:uid="{00000000-0005-0000-0000-0000F8150000}"/>
    <cellStyle name="20% - Accent1 2 21 6_CC1" xfId="53542" xr:uid="{4E2EFC13-3E12-46F3-B297-C0249CBA6DD1}"/>
    <cellStyle name="20% - Accent1 2 21 7" xfId="1775" xr:uid="{00000000-0005-0000-0000-0000FA150000}"/>
    <cellStyle name="20% - Accent1 2 21 7 2" xfId="1776" xr:uid="{00000000-0005-0000-0000-0000FB150000}"/>
    <cellStyle name="20% - Accent1 2 21 7_CC1" xfId="53543" xr:uid="{04A7EF15-2B36-4591-8BA5-611E332FD4B7}"/>
    <cellStyle name="20% - Accent1 2 21 8" xfId="1777" xr:uid="{00000000-0005-0000-0000-0000FD150000}"/>
    <cellStyle name="20% - Accent1 2 21 8 2" xfId="1778" xr:uid="{00000000-0005-0000-0000-0000FE150000}"/>
    <cellStyle name="20% - Accent1 2 21 8_CC1" xfId="53544" xr:uid="{5D8F56F5-70D6-434D-92B8-B6F7A8C5B803}"/>
    <cellStyle name="20% - Accent1 2 21 9" xfId="1779" xr:uid="{00000000-0005-0000-0000-000000160000}"/>
    <cellStyle name="20% - Accent1 2 21 9 2" xfId="1780" xr:uid="{00000000-0005-0000-0000-000001160000}"/>
    <cellStyle name="20% - Accent1 2 21 9_CC1" xfId="53545" xr:uid="{3429585B-BA35-4878-9579-383E9749D537}"/>
    <cellStyle name="20% - Accent1 2 21_CC1" xfId="53535"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7" xr:uid="{89C08A04-F315-4B0A-8BA8-B0DA020015FD}"/>
    <cellStyle name="20% - Accent1 2 22 11" xfId="1784" xr:uid="{00000000-0005-0000-0000-000008160000}"/>
    <cellStyle name="20% - Accent1 2 22 11 2" xfId="1785" xr:uid="{00000000-0005-0000-0000-000009160000}"/>
    <cellStyle name="20% - Accent1 2 22 11_CC1" xfId="53548"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9"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50" xr:uid="{B4F7FA9B-4BA7-4D89-A61E-ED81BA94248B}"/>
    <cellStyle name="20% - Accent1 2 22 4" xfId="1809" xr:uid="{00000000-0005-0000-0000-000024160000}"/>
    <cellStyle name="20% - Accent1 2 22 4 2" xfId="1810" xr:uid="{00000000-0005-0000-0000-000025160000}"/>
    <cellStyle name="20% - Accent1 2 22 4_CC1" xfId="53551" xr:uid="{B886517B-8F45-4CE0-A018-E95BC18C7D7B}"/>
    <cellStyle name="20% - Accent1 2 22 5" xfId="1811" xr:uid="{00000000-0005-0000-0000-000027160000}"/>
    <cellStyle name="20% - Accent1 2 22 5 2" xfId="1812" xr:uid="{00000000-0005-0000-0000-000028160000}"/>
    <cellStyle name="20% - Accent1 2 22 5_CC1" xfId="53552" xr:uid="{3644FBA8-48F7-4C3C-A534-F07FDAEC8BAB}"/>
    <cellStyle name="20% - Accent1 2 22 6" xfId="1813" xr:uid="{00000000-0005-0000-0000-00002A160000}"/>
    <cellStyle name="20% - Accent1 2 22 6 2" xfId="1814" xr:uid="{00000000-0005-0000-0000-00002B160000}"/>
    <cellStyle name="20% - Accent1 2 22 6_CC1" xfId="53553" xr:uid="{A1CD4C57-3B59-4F5E-BEAA-C26832BDCA42}"/>
    <cellStyle name="20% - Accent1 2 22 7" xfId="1815" xr:uid="{00000000-0005-0000-0000-00002D160000}"/>
    <cellStyle name="20% - Accent1 2 22 7 2" xfId="1816" xr:uid="{00000000-0005-0000-0000-00002E160000}"/>
    <cellStyle name="20% - Accent1 2 22 7_CC1" xfId="53554" xr:uid="{FDEA1EFB-ACFB-4C99-8A0C-49E24862169A}"/>
    <cellStyle name="20% - Accent1 2 22 8" xfId="1817" xr:uid="{00000000-0005-0000-0000-000030160000}"/>
    <cellStyle name="20% - Accent1 2 22 8 2" xfId="1818" xr:uid="{00000000-0005-0000-0000-000031160000}"/>
    <cellStyle name="20% - Accent1 2 22 8_CC1" xfId="53555" xr:uid="{3CD307A3-8A5F-4CC1-A6D9-0697463439B1}"/>
    <cellStyle name="20% - Accent1 2 22 9" xfId="1819" xr:uid="{00000000-0005-0000-0000-000033160000}"/>
    <cellStyle name="20% - Accent1 2 22 9 2" xfId="1820" xr:uid="{00000000-0005-0000-0000-000034160000}"/>
    <cellStyle name="20% - Accent1 2 22 9_CC1" xfId="53556" xr:uid="{7F520541-8904-455F-A203-88F2E43459F4}"/>
    <cellStyle name="20% - Accent1 2 22_CC1" xfId="53546"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8" xr:uid="{265F1291-4C14-48B7-BA83-D60A17CC0DF8}"/>
    <cellStyle name="20% - Accent1 2 23 11" xfId="1824" xr:uid="{00000000-0005-0000-0000-00003B160000}"/>
    <cellStyle name="20% - Accent1 2 23 11 2" xfId="1825" xr:uid="{00000000-0005-0000-0000-00003C160000}"/>
    <cellStyle name="20% - Accent1 2 23 11_CC1" xfId="53559"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60"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1" xr:uid="{D5F3F274-458A-42D8-AEFE-A5EC88D354B8}"/>
    <cellStyle name="20% - Accent1 2 23 4" xfId="1849" xr:uid="{00000000-0005-0000-0000-000057160000}"/>
    <cellStyle name="20% - Accent1 2 23 4 2" xfId="1850" xr:uid="{00000000-0005-0000-0000-000058160000}"/>
    <cellStyle name="20% - Accent1 2 23 4_CC1" xfId="53562" xr:uid="{9ED094CA-7F41-4B6F-8F30-E749A5DB6D32}"/>
    <cellStyle name="20% - Accent1 2 23 5" xfId="1851" xr:uid="{00000000-0005-0000-0000-00005A160000}"/>
    <cellStyle name="20% - Accent1 2 23 5 2" xfId="1852" xr:uid="{00000000-0005-0000-0000-00005B160000}"/>
    <cellStyle name="20% - Accent1 2 23 5_CC1" xfId="53563" xr:uid="{DE522775-1CF1-4B3C-BF37-F8F96DE5EA7E}"/>
    <cellStyle name="20% - Accent1 2 23 6" xfId="1853" xr:uid="{00000000-0005-0000-0000-00005D160000}"/>
    <cellStyle name="20% - Accent1 2 23 6 2" xfId="1854" xr:uid="{00000000-0005-0000-0000-00005E160000}"/>
    <cellStyle name="20% - Accent1 2 23 6_CC1" xfId="53564" xr:uid="{7486A018-4A3A-4FAF-AEF3-EA828B7C9A50}"/>
    <cellStyle name="20% - Accent1 2 23 7" xfId="1855" xr:uid="{00000000-0005-0000-0000-000060160000}"/>
    <cellStyle name="20% - Accent1 2 23 7 2" xfId="1856" xr:uid="{00000000-0005-0000-0000-000061160000}"/>
    <cellStyle name="20% - Accent1 2 23 7_CC1" xfId="53565" xr:uid="{78DC6F5D-72E9-4FFB-90EA-3789D2B26E36}"/>
    <cellStyle name="20% - Accent1 2 23 8" xfId="1857" xr:uid="{00000000-0005-0000-0000-000063160000}"/>
    <cellStyle name="20% - Accent1 2 23 8 2" xfId="1858" xr:uid="{00000000-0005-0000-0000-000064160000}"/>
    <cellStyle name="20% - Accent1 2 23 8_CC1" xfId="53566" xr:uid="{A420BE00-9741-4417-9F2B-7E2B13B2BB62}"/>
    <cellStyle name="20% - Accent1 2 23 9" xfId="1859" xr:uid="{00000000-0005-0000-0000-000066160000}"/>
    <cellStyle name="20% - Accent1 2 23 9 2" xfId="1860" xr:uid="{00000000-0005-0000-0000-000067160000}"/>
    <cellStyle name="20% - Accent1 2 23 9_CC1" xfId="53567" xr:uid="{22E49932-894D-4371-B030-CC9E5D29D3A0}"/>
    <cellStyle name="20% - Accent1 2 23_CC1" xfId="53557"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9" xr:uid="{728D326F-9119-4918-8A63-7F1BCD6C01FB}"/>
    <cellStyle name="20% - Accent1 2 24 11" xfId="1864" xr:uid="{00000000-0005-0000-0000-00006E160000}"/>
    <cellStyle name="20% - Accent1 2 24 11 2" xfId="1865" xr:uid="{00000000-0005-0000-0000-00006F160000}"/>
    <cellStyle name="20% - Accent1 2 24 11_CC1" xfId="53570"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1"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2" xr:uid="{67535359-84C9-427F-90ED-F5B26C94227A}"/>
    <cellStyle name="20% - Accent1 2 24 4" xfId="1889" xr:uid="{00000000-0005-0000-0000-00008A160000}"/>
    <cellStyle name="20% - Accent1 2 24 4 2" xfId="1890" xr:uid="{00000000-0005-0000-0000-00008B160000}"/>
    <cellStyle name="20% - Accent1 2 24 4_CC1" xfId="53573" xr:uid="{C22D418A-51BB-48FC-973E-991C990CA847}"/>
    <cellStyle name="20% - Accent1 2 24 5" xfId="1891" xr:uid="{00000000-0005-0000-0000-00008D160000}"/>
    <cellStyle name="20% - Accent1 2 24 5 2" xfId="1892" xr:uid="{00000000-0005-0000-0000-00008E160000}"/>
    <cellStyle name="20% - Accent1 2 24 5_CC1" xfId="53574" xr:uid="{F7A5A63E-789C-452B-B216-BB8D712A18EA}"/>
    <cellStyle name="20% - Accent1 2 24 6" xfId="1893" xr:uid="{00000000-0005-0000-0000-000090160000}"/>
    <cellStyle name="20% - Accent1 2 24 6 2" xfId="1894" xr:uid="{00000000-0005-0000-0000-000091160000}"/>
    <cellStyle name="20% - Accent1 2 24 6_CC1" xfId="53575" xr:uid="{332D3BBD-7BAD-4BDA-A13D-5AED8E99BF25}"/>
    <cellStyle name="20% - Accent1 2 24 7" xfId="1895" xr:uid="{00000000-0005-0000-0000-000093160000}"/>
    <cellStyle name="20% - Accent1 2 24 7 2" xfId="1896" xr:uid="{00000000-0005-0000-0000-000094160000}"/>
    <cellStyle name="20% - Accent1 2 24 7_CC1" xfId="53576" xr:uid="{4B374F77-EDD4-4D75-918E-FC9D1B707F49}"/>
    <cellStyle name="20% - Accent1 2 24 8" xfId="1897" xr:uid="{00000000-0005-0000-0000-000096160000}"/>
    <cellStyle name="20% - Accent1 2 24 8 2" xfId="1898" xr:uid="{00000000-0005-0000-0000-000097160000}"/>
    <cellStyle name="20% - Accent1 2 24 8_CC1" xfId="53577" xr:uid="{4A2D6C9C-A11D-47DA-A3E9-C489B755DD83}"/>
    <cellStyle name="20% - Accent1 2 24 9" xfId="1899" xr:uid="{00000000-0005-0000-0000-000099160000}"/>
    <cellStyle name="20% - Accent1 2 24 9 2" xfId="1900" xr:uid="{00000000-0005-0000-0000-00009A160000}"/>
    <cellStyle name="20% - Accent1 2 24 9_CC1" xfId="53578" xr:uid="{4E251425-1AB8-4055-97A1-37489AD82B92}"/>
    <cellStyle name="20% - Accent1 2 24_CC1" xfId="53568"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80" xr:uid="{7D7CED0C-D76E-4314-8D0D-8A7BF455BFF3}"/>
    <cellStyle name="20% - Accent1 2 25 11" xfId="1904" xr:uid="{00000000-0005-0000-0000-0000A1160000}"/>
    <cellStyle name="20% - Accent1 2 25 11 2" xfId="1905" xr:uid="{00000000-0005-0000-0000-0000A2160000}"/>
    <cellStyle name="20% - Accent1 2 25 11_CC1" xfId="53581"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2"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3" xr:uid="{2B3DAB2D-5574-4DDC-8153-4D0F9903551B}"/>
    <cellStyle name="20% - Accent1 2 25 4" xfId="1929" xr:uid="{00000000-0005-0000-0000-0000BD160000}"/>
    <cellStyle name="20% - Accent1 2 25 4 2" xfId="1930" xr:uid="{00000000-0005-0000-0000-0000BE160000}"/>
    <cellStyle name="20% - Accent1 2 25 4_CC1" xfId="53584" xr:uid="{BD6FB569-CC2D-4BFA-9B57-D457F236B5B4}"/>
    <cellStyle name="20% - Accent1 2 25 5" xfId="1931" xr:uid="{00000000-0005-0000-0000-0000C0160000}"/>
    <cellStyle name="20% - Accent1 2 25 5 2" xfId="1932" xr:uid="{00000000-0005-0000-0000-0000C1160000}"/>
    <cellStyle name="20% - Accent1 2 25 5_CC1" xfId="53585" xr:uid="{82CE92FC-AB5F-4170-8109-E5C3E27221D5}"/>
    <cellStyle name="20% - Accent1 2 25 6" xfId="1933" xr:uid="{00000000-0005-0000-0000-0000C3160000}"/>
    <cellStyle name="20% - Accent1 2 25 6 2" xfId="1934" xr:uid="{00000000-0005-0000-0000-0000C4160000}"/>
    <cellStyle name="20% - Accent1 2 25 6_CC1" xfId="53586" xr:uid="{CDFE7833-5D2E-430B-BF57-76261BE16407}"/>
    <cellStyle name="20% - Accent1 2 25 7" xfId="1935" xr:uid="{00000000-0005-0000-0000-0000C6160000}"/>
    <cellStyle name="20% - Accent1 2 25 7 2" xfId="1936" xr:uid="{00000000-0005-0000-0000-0000C7160000}"/>
    <cellStyle name="20% - Accent1 2 25 7_CC1" xfId="53587" xr:uid="{3310CCD6-ECA5-4CD0-81B6-F1667656F5F1}"/>
    <cellStyle name="20% - Accent1 2 25 8" xfId="1937" xr:uid="{00000000-0005-0000-0000-0000C9160000}"/>
    <cellStyle name="20% - Accent1 2 25 8 2" xfId="1938" xr:uid="{00000000-0005-0000-0000-0000CA160000}"/>
    <cellStyle name="20% - Accent1 2 25 8_CC1" xfId="53588" xr:uid="{4CB1ADE2-029B-4775-AA76-3D03DA6A5D5E}"/>
    <cellStyle name="20% - Accent1 2 25 9" xfId="1939" xr:uid="{00000000-0005-0000-0000-0000CC160000}"/>
    <cellStyle name="20% - Accent1 2 25 9 2" xfId="1940" xr:uid="{00000000-0005-0000-0000-0000CD160000}"/>
    <cellStyle name="20% - Accent1 2 25 9_CC1" xfId="53589" xr:uid="{CF703082-2F70-47EB-8C16-645426DC138D}"/>
    <cellStyle name="20% - Accent1 2 25_CC1" xfId="53579"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1" xr:uid="{1493017C-A806-46D0-B7BC-5A8C33398C45}"/>
    <cellStyle name="20% - Accent1 2 3 19 11" xfId="1958" xr:uid="{00000000-0005-0000-0000-0000E2160000}"/>
    <cellStyle name="20% - Accent1 2 3 19 11 2" xfId="1959" xr:uid="{00000000-0005-0000-0000-0000E3160000}"/>
    <cellStyle name="20% - Accent1 2 3 19 11_CC1" xfId="53592"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3"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4" xr:uid="{4FE85D79-DF1E-428B-A395-82E59A5EE44B}"/>
    <cellStyle name="20% - Accent1 2 3 19 4" xfId="1983" xr:uid="{00000000-0005-0000-0000-0000FE160000}"/>
    <cellStyle name="20% - Accent1 2 3 19 4 2" xfId="1984" xr:uid="{00000000-0005-0000-0000-0000FF160000}"/>
    <cellStyle name="20% - Accent1 2 3 19 4_CC1" xfId="53595" xr:uid="{C3FB3C57-ADDC-40F7-923A-23AFBBE26439}"/>
    <cellStyle name="20% - Accent1 2 3 19 5" xfId="1985" xr:uid="{00000000-0005-0000-0000-000001170000}"/>
    <cellStyle name="20% - Accent1 2 3 19 5 2" xfId="1986" xr:uid="{00000000-0005-0000-0000-000002170000}"/>
    <cellStyle name="20% - Accent1 2 3 19 5_CC1" xfId="53596" xr:uid="{49490E4D-DB42-410E-B09C-B7CDE9CEC84F}"/>
    <cellStyle name="20% - Accent1 2 3 19 6" xfId="1987" xr:uid="{00000000-0005-0000-0000-000004170000}"/>
    <cellStyle name="20% - Accent1 2 3 19 6 2" xfId="1988" xr:uid="{00000000-0005-0000-0000-000005170000}"/>
    <cellStyle name="20% - Accent1 2 3 19 6_CC1" xfId="53597" xr:uid="{74D1E465-6DB9-4CBA-BB88-B2702603F3B6}"/>
    <cellStyle name="20% - Accent1 2 3 19 7" xfId="1989" xr:uid="{00000000-0005-0000-0000-000007170000}"/>
    <cellStyle name="20% - Accent1 2 3 19 7 2" xfId="1990" xr:uid="{00000000-0005-0000-0000-000008170000}"/>
    <cellStyle name="20% - Accent1 2 3 19 7_CC1" xfId="53598" xr:uid="{7C228857-A8C2-4CAD-9F4E-75ADA11DBC38}"/>
    <cellStyle name="20% - Accent1 2 3 19 8" xfId="1991" xr:uid="{00000000-0005-0000-0000-00000A170000}"/>
    <cellStyle name="20% - Accent1 2 3 19 8 2" xfId="1992" xr:uid="{00000000-0005-0000-0000-00000B170000}"/>
    <cellStyle name="20% - Accent1 2 3 19 8_CC1" xfId="53599" xr:uid="{1DB9E7C4-C245-4E20-BB56-42CFEE5908E4}"/>
    <cellStyle name="20% - Accent1 2 3 19 9" xfId="1993" xr:uid="{00000000-0005-0000-0000-00000D170000}"/>
    <cellStyle name="20% - Accent1 2 3 19 9 2" xfId="1994" xr:uid="{00000000-0005-0000-0000-00000E170000}"/>
    <cellStyle name="20% - Accent1 2 3 19 9_CC1" xfId="53600" xr:uid="{CFABFB28-D446-41A8-9BFC-6A33FE84E037}"/>
    <cellStyle name="20% - Accent1 2 3 19_CC1" xfId="53590"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1" xr:uid="{81424D0F-D2E4-45E6-A5E3-998690C982F6}"/>
    <cellStyle name="20% - Accent1 2 3 2 11" xfId="1998" xr:uid="{00000000-0005-0000-0000-000015170000}"/>
    <cellStyle name="20% - Accent1 2 3 2 11 2" xfId="1999" xr:uid="{00000000-0005-0000-0000-000016170000}"/>
    <cellStyle name="20% - Accent1 2 3 2 11_CC1" xfId="53602" xr:uid="{42CCAD1A-A4C0-4A9D-88B8-9D2CA2496CE0}"/>
    <cellStyle name="20% - Accent1 2 3 2 12" xfId="2000" xr:uid="{00000000-0005-0000-0000-000018170000}"/>
    <cellStyle name="20% - Accent1 2 3 2 12 2" xfId="2001" xr:uid="{00000000-0005-0000-0000-000019170000}"/>
    <cellStyle name="20% - Accent1 2 3 2 12_CC1" xfId="53603" xr:uid="{761B2FFB-1C08-4A40-ADE1-D144284EF554}"/>
    <cellStyle name="20% - Accent1 2 3 2 13" xfId="2002" xr:uid="{00000000-0005-0000-0000-00001B170000}"/>
    <cellStyle name="20% - Accent1 2 3 2 13 2" xfId="2003" xr:uid="{00000000-0005-0000-0000-00001C170000}"/>
    <cellStyle name="20% - Accent1 2 3 2 13_CC1" xfId="53604" xr:uid="{A6F4D699-6A15-463C-BA65-5A85F75C563C}"/>
    <cellStyle name="20% - Accent1 2 3 2 14" xfId="2004" xr:uid="{00000000-0005-0000-0000-00001E170000}"/>
    <cellStyle name="20% - Accent1 2 3 2 14 2" xfId="2005" xr:uid="{00000000-0005-0000-0000-00001F170000}"/>
    <cellStyle name="20% - Accent1 2 3 2 14_CC1" xfId="53605" xr:uid="{A098C8C0-4281-46AE-AF5C-1387A64DEBCD}"/>
    <cellStyle name="20% - Accent1 2 3 2 15" xfId="2006" xr:uid="{00000000-0005-0000-0000-000021170000}"/>
    <cellStyle name="20% - Accent1 2 3 2 15 2" xfId="2007" xr:uid="{00000000-0005-0000-0000-000022170000}"/>
    <cellStyle name="20% - Accent1 2 3 2 15_CC1" xfId="53606" xr:uid="{D466F39D-CA5E-4174-9BAD-E776FBC5F617}"/>
    <cellStyle name="20% - Accent1 2 3 2 16" xfId="2008" xr:uid="{00000000-0005-0000-0000-000024170000}"/>
    <cellStyle name="20% - Accent1 2 3 2 16 2" xfId="2009" xr:uid="{00000000-0005-0000-0000-000025170000}"/>
    <cellStyle name="20% - Accent1 2 3 2 16_CC1" xfId="53607"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2"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8"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9" xr:uid="{AF490C8B-94EA-40F0-A28F-DBFA18A5C5B8}"/>
    <cellStyle name="20% - Accent1 2 3 2 9" xfId="2038" xr:uid="{00000000-0005-0000-0000-000046170000}"/>
    <cellStyle name="20% - Accent1 2 3 2 9 2" xfId="2039" xr:uid="{00000000-0005-0000-0000-000047170000}"/>
    <cellStyle name="20% - Accent1 2 3 2 9_CC1" xfId="53610"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2" xr:uid="{05824501-09D3-4FEE-9515-E0A5A6A3E077}"/>
    <cellStyle name="20% - Accent1 2 3 20 11" xfId="2044" xr:uid="{00000000-0005-0000-0000-00004E170000}"/>
    <cellStyle name="20% - Accent1 2 3 20 11 2" xfId="2045" xr:uid="{00000000-0005-0000-0000-00004F170000}"/>
    <cellStyle name="20% - Accent1 2 3 20 11_CC1" xfId="53613"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4"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5" xr:uid="{1FF36273-13F4-4549-900E-9EEDD1062DBB}"/>
    <cellStyle name="20% - Accent1 2 3 20 4" xfId="2069" xr:uid="{00000000-0005-0000-0000-00006A170000}"/>
    <cellStyle name="20% - Accent1 2 3 20 4 2" xfId="2070" xr:uid="{00000000-0005-0000-0000-00006B170000}"/>
    <cellStyle name="20% - Accent1 2 3 20 4_CC1" xfId="53616" xr:uid="{D50B4CD7-F714-47ED-9D53-70D661DF19E8}"/>
    <cellStyle name="20% - Accent1 2 3 20 5" xfId="2071" xr:uid="{00000000-0005-0000-0000-00006D170000}"/>
    <cellStyle name="20% - Accent1 2 3 20 5 2" xfId="2072" xr:uid="{00000000-0005-0000-0000-00006E170000}"/>
    <cellStyle name="20% - Accent1 2 3 20 5_CC1" xfId="53617" xr:uid="{EB1644EF-8CE7-48CA-BC68-F245EE3EBAD4}"/>
    <cellStyle name="20% - Accent1 2 3 20 6" xfId="2073" xr:uid="{00000000-0005-0000-0000-000070170000}"/>
    <cellStyle name="20% - Accent1 2 3 20 6 2" xfId="2074" xr:uid="{00000000-0005-0000-0000-000071170000}"/>
    <cellStyle name="20% - Accent1 2 3 20 6_CC1" xfId="53618" xr:uid="{5E7091A4-D598-412C-B420-0BAA73F522A3}"/>
    <cellStyle name="20% - Accent1 2 3 20 7" xfId="2075" xr:uid="{00000000-0005-0000-0000-000073170000}"/>
    <cellStyle name="20% - Accent1 2 3 20 7 2" xfId="2076" xr:uid="{00000000-0005-0000-0000-000074170000}"/>
    <cellStyle name="20% - Accent1 2 3 20 7_CC1" xfId="53619" xr:uid="{8CE1E461-37BA-44C0-B620-5C548B503246}"/>
    <cellStyle name="20% - Accent1 2 3 20 8" xfId="2077" xr:uid="{00000000-0005-0000-0000-000076170000}"/>
    <cellStyle name="20% - Accent1 2 3 20 8 2" xfId="2078" xr:uid="{00000000-0005-0000-0000-000077170000}"/>
    <cellStyle name="20% - Accent1 2 3 20 8_CC1" xfId="53620" xr:uid="{27F6E8E9-427C-467D-A4EE-C6E27FEFED12}"/>
    <cellStyle name="20% - Accent1 2 3 20 9" xfId="2079" xr:uid="{00000000-0005-0000-0000-000079170000}"/>
    <cellStyle name="20% - Accent1 2 3 20 9 2" xfId="2080" xr:uid="{00000000-0005-0000-0000-00007A170000}"/>
    <cellStyle name="20% - Accent1 2 3 20 9_CC1" xfId="53621" xr:uid="{647CBDB4-0C65-4A29-A57C-606C32FB46F9}"/>
    <cellStyle name="20% - Accent1 2 3 20_CC1" xfId="53611"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3" xr:uid="{565D8DC5-257E-4D88-9391-7F43785A173C}"/>
    <cellStyle name="20% - Accent1 2 3 21 11" xfId="2084" xr:uid="{00000000-0005-0000-0000-000081170000}"/>
    <cellStyle name="20% - Accent1 2 3 21 11 2" xfId="2085" xr:uid="{00000000-0005-0000-0000-000082170000}"/>
    <cellStyle name="20% - Accent1 2 3 21 11_CC1" xfId="53624"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5"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6" xr:uid="{D378B624-6BDE-4962-96C3-46C828657878}"/>
    <cellStyle name="20% - Accent1 2 3 21 4" xfId="2109" xr:uid="{00000000-0005-0000-0000-00009D170000}"/>
    <cellStyle name="20% - Accent1 2 3 21 4 2" xfId="2110" xr:uid="{00000000-0005-0000-0000-00009E170000}"/>
    <cellStyle name="20% - Accent1 2 3 21 4_CC1" xfId="53627" xr:uid="{9BFBC294-2A28-4CA8-8073-BD0E4E3A731A}"/>
    <cellStyle name="20% - Accent1 2 3 21 5" xfId="2111" xr:uid="{00000000-0005-0000-0000-0000A0170000}"/>
    <cellStyle name="20% - Accent1 2 3 21 5 2" xfId="2112" xr:uid="{00000000-0005-0000-0000-0000A1170000}"/>
    <cellStyle name="20% - Accent1 2 3 21 5_CC1" xfId="53628" xr:uid="{B6FD04B2-2D03-41BC-BC6E-4CEE67BD6A12}"/>
    <cellStyle name="20% - Accent1 2 3 21 6" xfId="2113" xr:uid="{00000000-0005-0000-0000-0000A3170000}"/>
    <cellStyle name="20% - Accent1 2 3 21 6 2" xfId="2114" xr:uid="{00000000-0005-0000-0000-0000A4170000}"/>
    <cellStyle name="20% - Accent1 2 3 21 6_CC1" xfId="53629" xr:uid="{8750B8F4-9511-4035-BF99-EB492C727D1F}"/>
    <cellStyle name="20% - Accent1 2 3 21 7" xfId="2115" xr:uid="{00000000-0005-0000-0000-0000A6170000}"/>
    <cellStyle name="20% - Accent1 2 3 21 7 2" xfId="2116" xr:uid="{00000000-0005-0000-0000-0000A7170000}"/>
    <cellStyle name="20% - Accent1 2 3 21 7_CC1" xfId="53630" xr:uid="{1B7E45E7-94AC-44CD-A9C0-69D4C5529D06}"/>
    <cellStyle name="20% - Accent1 2 3 21 8" xfId="2117" xr:uid="{00000000-0005-0000-0000-0000A9170000}"/>
    <cellStyle name="20% - Accent1 2 3 21 8 2" xfId="2118" xr:uid="{00000000-0005-0000-0000-0000AA170000}"/>
    <cellStyle name="20% - Accent1 2 3 21 8_CC1" xfId="53631" xr:uid="{071C34BB-93C9-4650-8D86-4BACE2F15728}"/>
    <cellStyle name="20% - Accent1 2 3 21 9" xfId="2119" xr:uid="{00000000-0005-0000-0000-0000AC170000}"/>
    <cellStyle name="20% - Accent1 2 3 21 9 2" xfId="2120" xr:uid="{00000000-0005-0000-0000-0000AD170000}"/>
    <cellStyle name="20% - Accent1 2 3 21 9_CC1" xfId="53632" xr:uid="{E14B20F0-3225-42A7-9DCC-BC57A431E392}"/>
    <cellStyle name="20% - Accent1 2 3 21_CC1" xfId="53622"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4" xr:uid="{33F34B52-5111-4C81-ACBE-50363DABAEDF}"/>
    <cellStyle name="20% - Accent1 2 3 22 11" xfId="2124" xr:uid="{00000000-0005-0000-0000-0000B4170000}"/>
    <cellStyle name="20% - Accent1 2 3 22 11 2" xfId="2125" xr:uid="{00000000-0005-0000-0000-0000B5170000}"/>
    <cellStyle name="20% - Accent1 2 3 22 11_CC1" xfId="53635"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6"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7" xr:uid="{362C3834-58EE-4837-B8FB-660F6F3ED024}"/>
    <cellStyle name="20% - Accent1 2 3 22 4" xfId="2149" xr:uid="{00000000-0005-0000-0000-0000D0170000}"/>
    <cellStyle name="20% - Accent1 2 3 22 4 2" xfId="2150" xr:uid="{00000000-0005-0000-0000-0000D1170000}"/>
    <cellStyle name="20% - Accent1 2 3 22 4_CC1" xfId="53638" xr:uid="{68E670E5-1FDF-48C3-9640-B0380118766B}"/>
    <cellStyle name="20% - Accent1 2 3 22 5" xfId="2151" xr:uid="{00000000-0005-0000-0000-0000D3170000}"/>
    <cellStyle name="20% - Accent1 2 3 22 5 2" xfId="2152" xr:uid="{00000000-0005-0000-0000-0000D4170000}"/>
    <cellStyle name="20% - Accent1 2 3 22 5_CC1" xfId="53639" xr:uid="{5F173DEE-C335-48B6-B619-88B24CCF8B0B}"/>
    <cellStyle name="20% - Accent1 2 3 22 6" xfId="2153" xr:uid="{00000000-0005-0000-0000-0000D6170000}"/>
    <cellStyle name="20% - Accent1 2 3 22 6 2" xfId="2154" xr:uid="{00000000-0005-0000-0000-0000D7170000}"/>
    <cellStyle name="20% - Accent1 2 3 22 6_CC1" xfId="53640" xr:uid="{1DAC51D2-BB7F-46D8-99A6-0D20174B64CB}"/>
    <cellStyle name="20% - Accent1 2 3 22 7" xfId="2155" xr:uid="{00000000-0005-0000-0000-0000D9170000}"/>
    <cellStyle name="20% - Accent1 2 3 22 7 2" xfId="2156" xr:uid="{00000000-0005-0000-0000-0000DA170000}"/>
    <cellStyle name="20% - Accent1 2 3 22 7_CC1" xfId="53641" xr:uid="{CDC544EC-B731-4AD4-9AF9-98E9428B9B93}"/>
    <cellStyle name="20% - Accent1 2 3 22 8" xfId="2157" xr:uid="{00000000-0005-0000-0000-0000DC170000}"/>
    <cellStyle name="20% - Accent1 2 3 22 8 2" xfId="2158" xr:uid="{00000000-0005-0000-0000-0000DD170000}"/>
    <cellStyle name="20% - Accent1 2 3 22 8_CC1" xfId="53642" xr:uid="{81E06CDD-8E91-4ECA-B226-9A7E61485CCA}"/>
    <cellStyle name="20% - Accent1 2 3 22 9" xfId="2159" xr:uid="{00000000-0005-0000-0000-0000DF170000}"/>
    <cellStyle name="20% - Accent1 2 3 22 9 2" xfId="2160" xr:uid="{00000000-0005-0000-0000-0000E0170000}"/>
    <cellStyle name="20% - Accent1 2 3 22 9_CC1" xfId="53643" xr:uid="{E61285BA-B824-43C0-B308-D54BA99D6C41}"/>
    <cellStyle name="20% - Accent1 2 3 22_CC1" xfId="53633"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4"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5" xr:uid="{A5910219-A211-4E34-8B07-D2BE57FA612E}"/>
    <cellStyle name="20% - Accent1 2 3 25" xfId="2177" xr:uid="{00000000-0005-0000-0000-0000F5170000}"/>
    <cellStyle name="20% - Accent1 2 3 25 2" xfId="2178" xr:uid="{00000000-0005-0000-0000-0000F6170000}"/>
    <cellStyle name="20% - Accent1 2 3 25_CC1" xfId="53646" xr:uid="{6ED5E432-3105-4F81-863F-8186A5B62174}"/>
    <cellStyle name="20% - Accent1 2 3 26" xfId="2179" xr:uid="{00000000-0005-0000-0000-0000F8170000}"/>
    <cellStyle name="20% - Accent1 2 3 26 2" xfId="2180" xr:uid="{00000000-0005-0000-0000-0000F9170000}"/>
    <cellStyle name="20% - Accent1 2 3 26_CC1" xfId="53647" xr:uid="{AEB1EDD5-B9EB-4874-971D-74C7E660C0FC}"/>
    <cellStyle name="20% - Accent1 2 3 27" xfId="2181" xr:uid="{00000000-0005-0000-0000-0000FB170000}"/>
    <cellStyle name="20% - Accent1 2 3 27 2" xfId="2182" xr:uid="{00000000-0005-0000-0000-0000FC170000}"/>
    <cellStyle name="20% - Accent1 2 3 27_CC1" xfId="53648" xr:uid="{2868DDAF-4FE9-4FEE-BA3B-2BFF1CC9EA53}"/>
    <cellStyle name="20% - Accent1 2 3 28" xfId="2183" xr:uid="{00000000-0005-0000-0000-0000FE170000}"/>
    <cellStyle name="20% - Accent1 2 3 28 2" xfId="2184" xr:uid="{00000000-0005-0000-0000-0000FF170000}"/>
    <cellStyle name="20% - Accent1 2 3 28_CC1" xfId="53649" xr:uid="{E4FF0FE0-0416-401D-8243-952873DF593E}"/>
    <cellStyle name="20% - Accent1 2 3 29" xfId="2185" xr:uid="{00000000-0005-0000-0000-000001180000}"/>
    <cellStyle name="20% - Accent1 2 3 29 2" xfId="2186" xr:uid="{00000000-0005-0000-0000-000002180000}"/>
    <cellStyle name="20% - Accent1 2 3 29_CC1" xfId="53650" xr:uid="{811DEEB9-59FA-4304-A740-E0E4A252F700}"/>
    <cellStyle name="20% - Accent1 2 3 3" xfId="2187" xr:uid="{00000000-0005-0000-0000-000004180000}"/>
    <cellStyle name="20% - Accent1 2 3 3 2" xfId="43183" xr:uid="{00000000-0005-0000-0000-000005180000}"/>
    <cellStyle name="20% - Accent1 2 3 3_CC1" xfId="53651" xr:uid="{4B167F92-45F5-47B3-9673-120BC217109F}"/>
    <cellStyle name="20% - Accent1 2 3 30" xfId="2188" xr:uid="{00000000-0005-0000-0000-000006180000}"/>
    <cellStyle name="20% - Accent1 2 3 30 2" xfId="2189" xr:uid="{00000000-0005-0000-0000-000007180000}"/>
    <cellStyle name="20% - Accent1 2 3 30_CC1" xfId="53652" xr:uid="{BAC7846E-02AD-4BA7-B8E1-90C5DAE58EA1}"/>
    <cellStyle name="20% - Accent1 2 3 31" xfId="2190" xr:uid="{00000000-0005-0000-0000-000009180000}"/>
    <cellStyle name="20% - Accent1 2 3 31 2" xfId="2191" xr:uid="{00000000-0005-0000-0000-00000A180000}"/>
    <cellStyle name="20% - Accent1 2 3 31_CC1" xfId="53653" xr:uid="{80DD5F07-E1F5-4421-BEC4-18945DCE48A8}"/>
    <cellStyle name="20% - Accent1 2 3 32" xfId="2192" xr:uid="{00000000-0005-0000-0000-00000C180000}"/>
    <cellStyle name="20% - Accent1 2 3 32 2" xfId="2193" xr:uid="{00000000-0005-0000-0000-00000D180000}"/>
    <cellStyle name="20% - Accent1 2 3 32_CC1" xfId="53654"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4" xr:uid="{00000000-0005-0000-0000-000017180000}"/>
    <cellStyle name="20% - Accent1 2 3 4_CC1" xfId="53655" xr:uid="{5C169F8C-3ACD-47D1-B706-ACB6DB2A7304}"/>
    <cellStyle name="20% - Accent1 2 3 40" xfId="12559" xr:uid="{00000000-0005-0000-0000-000018180000}"/>
    <cellStyle name="20% - Accent1 2 3 41" xfId="12560" xr:uid="{00000000-0005-0000-0000-000019180000}"/>
    <cellStyle name="20% - Accent1 2 3 42" xfId="43185" xr:uid="{00000000-0005-0000-0000-00001A180000}"/>
    <cellStyle name="20% - Accent1 2 3 5" xfId="2202" xr:uid="{00000000-0005-0000-0000-00001B180000}"/>
    <cellStyle name="20% - Accent1 2 3 5 2" xfId="43186" xr:uid="{00000000-0005-0000-0000-00001C180000}"/>
    <cellStyle name="20% - Accent1 2 3 5_CC1" xfId="53656"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7"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8" xr:uid="{C7519B6D-6B16-462D-A81D-FE0CD87F56CA}"/>
    <cellStyle name="20% - Accent1 2 41 3" xfId="2225" xr:uid="{00000000-0005-0000-0000-000036180000}"/>
    <cellStyle name="20% - Accent1 2 41 3 2" xfId="2226" xr:uid="{00000000-0005-0000-0000-000037180000}"/>
    <cellStyle name="20% - Accent1 2 41 3_CC1" xfId="53659" xr:uid="{AE476FBC-3B5B-4F48-B7C8-057D3D85BEC6}"/>
    <cellStyle name="20% - Accent1 2 41_CC1" xfId="53657"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1" xr:uid="{CC6C372D-CAB9-4C08-AA41-A3FA0005182E}"/>
    <cellStyle name="20% - Accent1 2 42 3" xfId="2230" xr:uid="{00000000-0005-0000-0000-00003E180000}"/>
    <cellStyle name="20% - Accent1 2 42 3 2" xfId="2231" xr:uid="{00000000-0005-0000-0000-00003F180000}"/>
    <cellStyle name="20% - Accent1 2 42 3_CC1" xfId="53662" xr:uid="{83E26DF2-0F25-4BA5-A9F9-09DB04C9A889}"/>
    <cellStyle name="20% - Accent1 2 42_CC1" xfId="53660" xr:uid="{F10D79E0-84C3-4D6D-9CB1-D07089447CD6}"/>
    <cellStyle name="20% - Accent1 2 43" xfId="2232" xr:uid="{00000000-0005-0000-0000-000042180000}"/>
    <cellStyle name="20% - Accent1 2 43 2" xfId="2233" xr:uid="{00000000-0005-0000-0000-000043180000}"/>
    <cellStyle name="20% - Accent1 2 43_CC1" xfId="53663" xr:uid="{CF77289B-BC58-47F2-8748-2E0BBA39F6D9}"/>
    <cellStyle name="20% - Accent1 2 44" xfId="2234" xr:uid="{00000000-0005-0000-0000-000045180000}"/>
    <cellStyle name="20% - Accent1 2 44 2" xfId="2235" xr:uid="{00000000-0005-0000-0000-000046180000}"/>
    <cellStyle name="20% - Accent1 2 44_CC1" xfId="53664" xr:uid="{8544AF48-B87D-48C1-AA67-7684EB83D128}"/>
    <cellStyle name="20% - Accent1 2 45" xfId="2236" xr:uid="{00000000-0005-0000-0000-000048180000}"/>
    <cellStyle name="20% - Accent1 2 46" xfId="12562" xr:uid="{00000000-0005-0000-0000-000049180000}"/>
    <cellStyle name="20% - Accent1 2 47" xfId="36809"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7" xr:uid="{BFB53E87-51CD-4E49-873E-3D99C7D98407}"/>
    <cellStyle name="20% - Accent1 2 5 19 11" xfId="2250" xr:uid="{00000000-0005-0000-0000-000059180000}"/>
    <cellStyle name="20% - Accent1 2 5 19 11 2" xfId="2251" xr:uid="{00000000-0005-0000-0000-00005A180000}"/>
    <cellStyle name="20% - Accent1 2 5 19 11_CC1" xfId="53668"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9"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70" xr:uid="{4038FB4F-1D2C-43C3-BA4B-2F8DDF6883EC}"/>
    <cellStyle name="20% - Accent1 2 5 19 4" xfId="2275" xr:uid="{00000000-0005-0000-0000-000075180000}"/>
    <cellStyle name="20% - Accent1 2 5 19 4 2" xfId="2276" xr:uid="{00000000-0005-0000-0000-000076180000}"/>
    <cellStyle name="20% - Accent1 2 5 19 4_CC1" xfId="53671" xr:uid="{87726A10-0033-4B4C-89AE-EB3163108372}"/>
    <cellStyle name="20% - Accent1 2 5 19 5" xfId="2277" xr:uid="{00000000-0005-0000-0000-000078180000}"/>
    <cellStyle name="20% - Accent1 2 5 19 5 2" xfId="2278" xr:uid="{00000000-0005-0000-0000-000079180000}"/>
    <cellStyle name="20% - Accent1 2 5 19 5_CC1" xfId="53672" xr:uid="{85B2EF8C-46E6-4611-8325-7524946FF2C0}"/>
    <cellStyle name="20% - Accent1 2 5 19 6" xfId="2279" xr:uid="{00000000-0005-0000-0000-00007B180000}"/>
    <cellStyle name="20% - Accent1 2 5 19 6 2" xfId="2280" xr:uid="{00000000-0005-0000-0000-00007C180000}"/>
    <cellStyle name="20% - Accent1 2 5 19 6_CC1" xfId="53673" xr:uid="{4638B736-F06A-4773-B8C8-C17F22BC703F}"/>
    <cellStyle name="20% - Accent1 2 5 19 7" xfId="2281" xr:uid="{00000000-0005-0000-0000-00007E180000}"/>
    <cellStyle name="20% - Accent1 2 5 19 7 2" xfId="2282" xr:uid="{00000000-0005-0000-0000-00007F180000}"/>
    <cellStyle name="20% - Accent1 2 5 19 7_CC1" xfId="53674" xr:uid="{F8E24C1C-FB4E-4801-AA3A-EBA8FB0BA355}"/>
    <cellStyle name="20% - Accent1 2 5 19 8" xfId="2283" xr:uid="{00000000-0005-0000-0000-000081180000}"/>
    <cellStyle name="20% - Accent1 2 5 19 8 2" xfId="2284" xr:uid="{00000000-0005-0000-0000-000082180000}"/>
    <cellStyle name="20% - Accent1 2 5 19 8_CC1" xfId="53675" xr:uid="{9F2F974F-9E3F-4866-869B-2CC81E51F930}"/>
    <cellStyle name="20% - Accent1 2 5 19 9" xfId="2285" xr:uid="{00000000-0005-0000-0000-000084180000}"/>
    <cellStyle name="20% - Accent1 2 5 19 9 2" xfId="2286" xr:uid="{00000000-0005-0000-0000-000085180000}"/>
    <cellStyle name="20% - Accent1 2 5 19 9_CC1" xfId="53676" xr:uid="{C62731E3-0E23-4587-BEDD-AB0D391A692E}"/>
    <cellStyle name="20% - Accent1 2 5 19_CC1" xfId="53666"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8" xr:uid="{4C835E5E-5734-44BA-9831-913A458596C6}"/>
    <cellStyle name="20% - Accent1 2 5 2 11" xfId="2290" xr:uid="{00000000-0005-0000-0000-00008C180000}"/>
    <cellStyle name="20% - Accent1 2 5 2 11 2" xfId="2291" xr:uid="{00000000-0005-0000-0000-00008D180000}"/>
    <cellStyle name="20% - Accent1 2 5 2 11_CC1" xfId="53679" xr:uid="{B946B708-A6FA-4834-A4E6-7A25DA5FBFF3}"/>
    <cellStyle name="20% - Accent1 2 5 2 12" xfId="2292" xr:uid="{00000000-0005-0000-0000-00008F180000}"/>
    <cellStyle name="20% - Accent1 2 5 2 12 2" xfId="2293" xr:uid="{00000000-0005-0000-0000-000090180000}"/>
    <cellStyle name="20% - Accent1 2 5 2 12_CC1" xfId="53680" xr:uid="{9460E9D8-4B1D-4290-BE34-FA2F2D78C51D}"/>
    <cellStyle name="20% - Accent1 2 5 2 13" xfId="2294" xr:uid="{00000000-0005-0000-0000-000092180000}"/>
    <cellStyle name="20% - Accent1 2 5 2 13 2" xfId="2295" xr:uid="{00000000-0005-0000-0000-000093180000}"/>
    <cellStyle name="20% - Accent1 2 5 2 13_CC1" xfId="53681" xr:uid="{5A8D6E07-2C86-4FDA-941C-1A08335AE2EF}"/>
    <cellStyle name="20% - Accent1 2 5 2 14" xfId="2296" xr:uid="{00000000-0005-0000-0000-000095180000}"/>
    <cellStyle name="20% - Accent1 2 5 2 14 2" xfId="2297" xr:uid="{00000000-0005-0000-0000-000096180000}"/>
    <cellStyle name="20% - Accent1 2 5 2 14_CC1" xfId="53682" xr:uid="{9F25DC28-A005-42F7-B41A-9D25391DD700}"/>
    <cellStyle name="20% - Accent1 2 5 2 15" xfId="2298" xr:uid="{00000000-0005-0000-0000-000098180000}"/>
    <cellStyle name="20% - Accent1 2 5 2 15 2" xfId="2299" xr:uid="{00000000-0005-0000-0000-000099180000}"/>
    <cellStyle name="20% - Accent1 2 5 2 15_CC1" xfId="53683" xr:uid="{16A36C3B-A5EF-4D1C-B48D-4CEDEC568651}"/>
    <cellStyle name="20% - Accent1 2 5 2 16" xfId="2300" xr:uid="{00000000-0005-0000-0000-00009B180000}"/>
    <cellStyle name="20% - Accent1 2 5 2 16 2" xfId="2301" xr:uid="{00000000-0005-0000-0000-00009C180000}"/>
    <cellStyle name="20% - Accent1 2 5 2 16_CC1" xfId="53684"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5"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6" xr:uid="{420555A2-92E7-4ADE-A545-C99DF3DC1762}"/>
    <cellStyle name="20% - Accent1 2 5 2 9" xfId="2330" xr:uid="{00000000-0005-0000-0000-0000BC180000}"/>
    <cellStyle name="20% - Accent1 2 5 2 9 2" xfId="2331" xr:uid="{00000000-0005-0000-0000-0000BD180000}"/>
    <cellStyle name="20% - Accent1 2 5 2 9_CC1" xfId="53687" xr:uid="{721DDD38-4471-4671-99AF-AC5D9AAC2192}"/>
    <cellStyle name="20% - Accent1 2 5 2_CC1" xfId="53677"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9" xr:uid="{E07759CD-26D5-4AAB-B4D0-77DB81E40E66}"/>
    <cellStyle name="20% - Accent1 2 5 20 11" xfId="2335" xr:uid="{00000000-0005-0000-0000-0000C4180000}"/>
    <cellStyle name="20% - Accent1 2 5 20 11 2" xfId="2336" xr:uid="{00000000-0005-0000-0000-0000C5180000}"/>
    <cellStyle name="20% - Accent1 2 5 20 11_CC1" xfId="53690"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1"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2" xr:uid="{7E78BD09-DA59-4BA3-851C-FB756C4ECBBF}"/>
    <cellStyle name="20% - Accent1 2 5 20 4" xfId="2360" xr:uid="{00000000-0005-0000-0000-0000E0180000}"/>
    <cellStyle name="20% - Accent1 2 5 20 4 2" xfId="2361" xr:uid="{00000000-0005-0000-0000-0000E1180000}"/>
    <cellStyle name="20% - Accent1 2 5 20 4_CC1" xfId="53693" xr:uid="{00F86A2C-EE7D-4BBD-8B7D-4EFC853C0B53}"/>
    <cellStyle name="20% - Accent1 2 5 20 5" xfId="2362" xr:uid="{00000000-0005-0000-0000-0000E3180000}"/>
    <cellStyle name="20% - Accent1 2 5 20 5 2" xfId="2363" xr:uid="{00000000-0005-0000-0000-0000E4180000}"/>
    <cellStyle name="20% - Accent1 2 5 20 5_CC1" xfId="53694" xr:uid="{067C04DD-E712-4C2C-8D74-9D900506D1A9}"/>
    <cellStyle name="20% - Accent1 2 5 20 6" xfId="2364" xr:uid="{00000000-0005-0000-0000-0000E6180000}"/>
    <cellStyle name="20% - Accent1 2 5 20 6 2" xfId="2365" xr:uid="{00000000-0005-0000-0000-0000E7180000}"/>
    <cellStyle name="20% - Accent1 2 5 20 6_CC1" xfId="53695" xr:uid="{ABE561CC-E80C-417E-A988-12D2716D43F3}"/>
    <cellStyle name="20% - Accent1 2 5 20 7" xfId="2366" xr:uid="{00000000-0005-0000-0000-0000E9180000}"/>
    <cellStyle name="20% - Accent1 2 5 20 7 2" xfId="2367" xr:uid="{00000000-0005-0000-0000-0000EA180000}"/>
    <cellStyle name="20% - Accent1 2 5 20 7_CC1" xfId="53696" xr:uid="{096240FD-A63A-4B64-B17B-2C670830176E}"/>
    <cellStyle name="20% - Accent1 2 5 20 8" xfId="2368" xr:uid="{00000000-0005-0000-0000-0000EC180000}"/>
    <cellStyle name="20% - Accent1 2 5 20 8 2" xfId="2369" xr:uid="{00000000-0005-0000-0000-0000ED180000}"/>
    <cellStyle name="20% - Accent1 2 5 20 8_CC1" xfId="53697" xr:uid="{4062B75A-B57B-4978-81BD-39F4A7BCB5D5}"/>
    <cellStyle name="20% - Accent1 2 5 20 9" xfId="2370" xr:uid="{00000000-0005-0000-0000-0000EF180000}"/>
    <cellStyle name="20% - Accent1 2 5 20 9 2" xfId="2371" xr:uid="{00000000-0005-0000-0000-0000F0180000}"/>
    <cellStyle name="20% - Accent1 2 5 20 9_CC1" xfId="53698" xr:uid="{6A0F349F-385B-43BA-B073-6671BD9BE594}"/>
    <cellStyle name="20% - Accent1 2 5 20_CC1" xfId="53688"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700" xr:uid="{14001033-0267-4837-9537-5F7DA56CC937}"/>
    <cellStyle name="20% - Accent1 2 5 21 11" xfId="2375" xr:uid="{00000000-0005-0000-0000-0000F7180000}"/>
    <cellStyle name="20% - Accent1 2 5 21 11 2" xfId="2376" xr:uid="{00000000-0005-0000-0000-0000F8180000}"/>
    <cellStyle name="20% - Accent1 2 5 21 11_CC1" xfId="53701"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2"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3" xr:uid="{4F535EC6-54A5-42DC-B50A-4E4640C07577}"/>
    <cellStyle name="20% - Accent1 2 5 21 4" xfId="2400" xr:uid="{00000000-0005-0000-0000-000013190000}"/>
    <cellStyle name="20% - Accent1 2 5 21 4 2" xfId="2401" xr:uid="{00000000-0005-0000-0000-000014190000}"/>
    <cellStyle name="20% - Accent1 2 5 21 4_CC1" xfId="53704" xr:uid="{EF6B7043-FD47-437A-B974-AAEE2E32DF13}"/>
    <cellStyle name="20% - Accent1 2 5 21 5" xfId="2402" xr:uid="{00000000-0005-0000-0000-000016190000}"/>
    <cellStyle name="20% - Accent1 2 5 21 5 2" xfId="2403" xr:uid="{00000000-0005-0000-0000-000017190000}"/>
    <cellStyle name="20% - Accent1 2 5 21 5_CC1" xfId="53705" xr:uid="{50F7A6FE-F94F-4FF9-84F4-B4CA80943191}"/>
    <cellStyle name="20% - Accent1 2 5 21 6" xfId="2404" xr:uid="{00000000-0005-0000-0000-000019190000}"/>
    <cellStyle name="20% - Accent1 2 5 21 6 2" xfId="2405" xr:uid="{00000000-0005-0000-0000-00001A190000}"/>
    <cellStyle name="20% - Accent1 2 5 21 6_CC1" xfId="53706" xr:uid="{AE09FA17-08D3-4D18-83C6-DA1B727EAAC3}"/>
    <cellStyle name="20% - Accent1 2 5 21 7" xfId="2406" xr:uid="{00000000-0005-0000-0000-00001C190000}"/>
    <cellStyle name="20% - Accent1 2 5 21 7 2" xfId="2407" xr:uid="{00000000-0005-0000-0000-00001D190000}"/>
    <cellStyle name="20% - Accent1 2 5 21 7_CC1" xfId="53707" xr:uid="{63436267-9EC1-4A26-8714-BBCCC79EF2DE}"/>
    <cellStyle name="20% - Accent1 2 5 21 8" xfId="2408" xr:uid="{00000000-0005-0000-0000-00001F190000}"/>
    <cellStyle name="20% - Accent1 2 5 21 8 2" xfId="2409" xr:uid="{00000000-0005-0000-0000-000020190000}"/>
    <cellStyle name="20% - Accent1 2 5 21 8_CC1" xfId="53708" xr:uid="{4A6D22CD-41C7-415B-B425-E1312A9ACFBE}"/>
    <cellStyle name="20% - Accent1 2 5 21 9" xfId="2410" xr:uid="{00000000-0005-0000-0000-000022190000}"/>
    <cellStyle name="20% - Accent1 2 5 21 9 2" xfId="2411" xr:uid="{00000000-0005-0000-0000-000023190000}"/>
    <cellStyle name="20% - Accent1 2 5 21 9_CC1" xfId="53709" xr:uid="{F196A5A5-A9BE-4A02-B6B9-3E7461AB0777}"/>
    <cellStyle name="20% - Accent1 2 5 21_CC1" xfId="53699"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1" xr:uid="{CA6D8FCC-579C-48D9-920F-60070E22D6C3}"/>
    <cellStyle name="20% - Accent1 2 5 22 11" xfId="2415" xr:uid="{00000000-0005-0000-0000-00002A190000}"/>
    <cellStyle name="20% - Accent1 2 5 22 11 2" xfId="2416" xr:uid="{00000000-0005-0000-0000-00002B190000}"/>
    <cellStyle name="20% - Accent1 2 5 22 11_CC1" xfId="53712"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3"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10"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5"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4"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8"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5" xr:uid="{A05AB7F5-6EBA-46D5-90E6-F9B1DD47AFE8}"/>
    <cellStyle name="20% - Accent1 30" xfId="13911" xr:uid="{00000000-0005-0000-0000-0000871E0000}"/>
    <cellStyle name="20% - Accent1 31" xfId="13912" xr:uid="{00000000-0005-0000-0000-0000881E0000}"/>
    <cellStyle name="20% - Accent1 32" xfId="37205" xr:uid="{00000000-0005-0000-0000-0000891E0000}"/>
    <cellStyle name="20% - Accent1 33" xfId="43189" xr:uid="{00000000-0005-0000-0000-00008A1E0000}"/>
    <cellStyle name="20% - Accent1 34" xfId="43190" xr:uid="{00000000-0005-0000-0000-00008B1E0000}"/>
    <cellStyle name="20% - Accent1 35" xfId="43191" xr:uid="{00000000-0005-0000-0000-00008C1E0000}"/>
    <cellStyle name="20% - Accent1 36" xfId="43192"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3" xr:uid="{00000000-0005-0000-0000-0000171F0000}"/>
    <cellStyle name="20% - Accent2 18" xfId="43194" xr:uid="{00000000-0005-0000-0000-0000181F0000}"/>
    <cellStyle name="20% - Accent2 19" xfId="43195"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6"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7" xr:uid="{00000000-0005-0000-0000-0000261F0000}"/>
    <cellStyle name="20% - Accent2 2 3 2_CC1" xfId="53716" xr:uid="{10CDF341-9ED9-412F-AE6B-3930AAB4DE96}"/>
    <cellStyle name="20% - Accent2 2 3 3" xfId="14038" xr:uid="{00000000-0005-0000-0000-0000271F0000}"/>
    <cellStyle name="20% - Accent2 2 3 3 2" xfId="43198" xr:uid="{00000000-0005-0000-0000-0000281F0000}"/>
    <cellStyle name="20% - Accent2 2 3 4" xfId="43199" xr:uid="{00000000-0005-0000-0000-0000291F0000}"/>
    <cellStyle name="20% - Accent2 2 3 5" xfId="43200" xr:uid="{00000000-0005-0000-0000-00002A1F0000}"/>
    <cellStyle name="20% - Accent2 2 3 6" xfId="43201"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2" xr:uid="{00000000-0005-0000-0000-00002F1F0000}"/>
    <cellStyle name="20% - Accent2 2 4_AVA DVA EL" xfId="43203"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4" xr:uid="{00000000-0005-0000-0000-0000341F0000}"/>
    <cellStyle name="20% - Accent2 2_4 manuell" xfId="53717" xr:uid="{45E3C54B-C3D6-4F9F-9566-75A40618F803}"/>
    <cellStyle name="20% - Accent2 20" xfId="43205" xr:uid="{00000000-0005-0000-0000-0000361F0000}"/>
    <cellStyle name="20% - Accent2 3" xfId="2450" xr:uid="{00000000-0005-0000-0000-0000371F0000}"/>
    <cellStyle name="20% - Accent2 3 2" xfId="14043" xr:uid="{00000000-0005-0000-0000-0000381F0000}"/>
    <cellStyle name="20% - Accent2 3 3" xfId="43206" xr:uid="{00000000-0005-0000-0000-0000391F0000}"/>
    <cellStyle name="20% - Accent2 3_4 manuell" xfId="53718"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6" xr:uid="{00000000-0005-0000-0000-00008C1F0000}"/>
    <cellStyle name="20% - Accent3 19" xfId="43207"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8"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9" xr:uid="{00000000-0005-0000-0000-0000961F0000}"/>
    <cellStyle name="20% - Accent3 2 3 2_CC1" xfId="53719" xr:uid="{2BFC0269-FCB9-4398-8067-8D27D0C4B523}"/>
    <cellStyle name="20% - Accent3 2 3 3" xfId="14109" xr:uid="{00000000-0005-0000-0000-0000971F0000}"/>
    <cellStyle name="20% - Accent3 2 3 3 2" xfId="43210" xr:uid="{00000000-0005-0000-0000-0000981F0000}"/>
    <cellStyle name="20% - Accent3 2 3 4" xfId="43211" xr:uid="{00000000-0005-0000-0000-0000991F0000}"/>
    <cellStyle name="20% - Accent3 2 3 5" xfId="43212" xr:uid="{00000000-0005-0000-0000-00009A1F0000}"/>
    <cellStyle name="20% - Accent3 2 3 6" xfId="43213"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4" xr:uid="{00000000-0005-0000-0000-00009F1F0000}"/>
    <cellStyle name="20% - Accent3 2 4_AVA DVA EL" xfId="43215"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6" xr:uid="{00000000-0005-0000-0000-0000A41F0000}"/>
    <cellStyle name="20% - Accent3 2_4 manuell" xfId="53720" xr:uid="{A3EC239B-40FA-4037-84C4-A8E6C28B2D63}"/>
    <cellStyle name="20% - Accent3 20" xfId="43217" xr:uid="{00000000-0005-0000-0000-0000A61F0000}"/>
    <cellStyle name="20% - Accent3 3" xfId="2468" xr:uid="{00000000-0005-0000-0000-0000A71F0000}"/>
    <cellStyle name="20% - Accent3 3 2" xfId="14114" xr:uid="{00000000-0005-0000-0000-0000A81F0000}"/>
    <cellStyle name="20% - Accent3 3 3" xfId="43218" xr:uid="{00000000-0005-0000-0000-0000A91F0000}"/>
    <cellStyle name="20% - Accent3 3_4 manuell" xfId="53721"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7" xr:uid="{00000000-0005-0000-0000-00000A200000}"/>
    <cellStyle name="20% - Accent4 19" xfId="43219"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20"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1"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2" xr:uid="{00000000-0005-0000-0000-000029200000}"/>
    <cellStyle name="20% - Accent4 2 3 3_AVA DVA EL" xfId="14214" xr:uid="{00000000-0005-0000-0000-00002A200000}"/>
    <cellStyle name="20% - Accent4 2 3 4" xfId="43223" xr:uid="{00000000-0005-0000-0000-00002B200000}"/>
    <cellStyle name="20% - Accent4 2 3 5" xfId="43224" xr:uid="{00000000-0005-0000-0000-00002C200000}"/>
    <cellStyle name="20% - Accent4 2 3 6" xfId="43225"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6"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7" xr:uid="{00000000-0005-0000-0000-00003F200000}"/>
    <cellStyle name="20% - Accent4 2_4 manuell" xfId="53722" xr:uid="{B7BC626F-75A3-493F-8372-26FA672AD160}"/>
    <cellStyle name="20% - Accent4 20" xfId="43228"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9" xr:uid="{00000000-0005-0000-0000-000046200000}"/>
    <cellStyle name="20% - Accent4 3_4 manuell" xfId="53723"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8" xr:uid="{00000000-0005-0000-0000-00008F200000}"/>
    <cellStyle name="20% - Accent5 14" xfId="43230" xr:uid="{00000000-0005-0000-0000-000090200000}"/>
    <cellStyle name="20% - Accent5 15" xfId="43231" xr:uid="{00000000-0005-0000-0000-000091200000}"/>
    <cellStyle name="20% - Accent5 16" xfId="43232"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3"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4" xr:uid="{00000000-0005-0000-0000-0000AC200000}"/>
    <cellStyle name="20% - Accent5 2_4 manuell" xfId="53724"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5" xr:uid="{00000000-0005-0000-0000-0000B4200000}"/>
    <cellStyle name="20% - Accent5 3_4 manuell" xfId="53725"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6" xr:uid="{00000000-0005-0000-0000-0000F0200000}"/>
    <cellStyle name="20% - Accent6 14" xfId="43237" xr:uid="{00000000-0005-0000-0000-0000F1200000}"/>
    <cellStyle name="20% - Accent6 15" xfId="43238" xr:uid="{00000000-0005-0000-0000-0000F2200000}"/>
    <cellStyle name="20% - Accent6 16" xfId="43239" xr:uid="{00000000-0005-0000-0000-0000F3200000}"/>
    <cellStyle name="20% - Accent6 2" xfId="2516" xr:uid="{00000000-0005-0000-0000-0000F4200000}"/>
    <cellStyle name="20% - Accent6 2 10" xfId="43240"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1"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6"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2" xr:uid="{00000000-0005-0000-0000-000032210000}"/>
    <cellStyle name="20% - Accent6 3_4 manuell" xfId="53727"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9"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10"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1"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2"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3"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4"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8"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9"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30"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1"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2"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3"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7" xr:uid="{00000000-0005-0000-0000-0000AB210000}"/>
    <cellStyle name="20% - uthevingsfarge 1 10 2 2_CC1" xfId="53734" xr:uid="{FD851EDC-EA42-4218-BADC-0ECE5EC7F455}"/>
    <cellStyle name="20% - uthevingsfarge 1 10 2 3" xfId="37218" xr:uid="{00000000-0005-0000-0000-0000AC210000}"/>
    <cellStyle name="20% - uthevingsfarge 1 10 2 4" xfId="37219" xr:uid="{00000000-0005-0000-0000-0000AD210000}"/>
    <cellStyle name="20% - uthevingsfarge 1 10 2 5" xfId="37220" xr:uid="{00000000-0005-0000-0000-0000AE210000}"/>
    <cellStyle name="20% - uthevingsfarge 1 10 2 6" xfId="37216" xr:uid="{00000000-0005-0000-0000-0000AF210000}"/>
    <cellStyle name="20% - uthevingsfarge 1 10 2_4 manuell" xfId="53735" xr:uid="{0A0D6DDE-0C73-4ADB-A1E7-879740F6BC70}"/>
    <cellStyle name="20% - uthevingsfarge 1 10 3" xfId="2557" xr:uid="{00000000-0005-0000-0000-0000B1210000}"/>
    <cellStyle name="20% - uthevingsfarge 1 10 3 2" xfId="37221" xr:uid="{00000000-0005-0000-0000-0000B2210000}"/>
    <cellStyle name="20% - uthevingsfarge 1 10 3_CC1" xfId="53736" xr:uid="{2989A824-404D-41BC-95B2-112F8855F70B}"/>
    <cellStyle name="20% - uthevingsfarge 1 10 4" xfId="37222" xr:uid="{00000000-0005-0000-0000-0000B3210000}"/>
    <cellStyle name="20% - uthevingsfarge 1 10 5" xfId="37223" xr:uid="{00000000-0005-0000-0000-0000B4210000}"/>
    <cellStyle name="20% - uthevingsfarge 1 10 6" xfId="37224" xr:uid="{00000000-0005-0000-0000-0000B5210000}"/>
    <cellStyle name="20% - uthevingsfarge 1 10 7" xfId="37215" xr:uid="{00000000-0005-0000-0000-0000B6210000}"/>
    <cellStyle name="20% - uthevingsfarge 1 10_4 manuell" xfId="53737"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7" xr:uid="{00000000-0005-0000-0000-0000BB210000}"/>
    <cellStyle name="20% - uthevingsfarge 1 11 2 2_CC1" xfId="53738" xr:uid="{04E831ED-8D92-4D08-84A8-9ED82D36A8E1}"/>
    <cellStyle name="20% - uthevingsfarge 1 11 2 3" xfId="37228" xr:uid="{00000000-0005-0000-0000-0000BC210000}"/>
    <cellStyle name="20% - uthevingsfarge 1 11 2 4" xfId="37229" xr:uid="{00000000-0005-0000-0000-0000BD210000}"/>
    <cellStyle name="20% - uthevingsfarge 1 11 2 5" xfId="37230" xr:uid="{00000000-0005-0000-0000-0000BE210000}"/>
    <cellStyle name="20% - uthevingsfarge 1 11 2 6" xfId="37226" xr:uid="{00000000-0005-0000-0000-0000BF210000}"/>
    <cellStyle name="20% - uthevingsfarge 1 11 2_4 manuell" xfId="53739" xr:uid="{0B1FBA9C-FA00-4B91-A748-BDF579EFD775}"/>
    <cellStyle name="20% - uthevingsfarge 1 11 3" xfId="2561" xr:uid="{00000000-0005-0000-0000-0000C1210000}"/>
    <cellStyle name="20% - uthevingsfarge 1 11 3 2" xfId="37231" xr:uid="{00000000-0005-0000-0000-0000C2210000}"/>
    <cellStyle name="20% - uthevingsfarge 1 11 3_CC1" xfId="53740" xr:uid="{987C2CFE-49C6-4F70-94E7-4BC262D0E888}"/>
    <cellStyle name="20% - uthevingsfarge 1 11 4" xfId="37232" xr:uid="{00000000-0005-0000-0000-0000C3210000}"/>
    <cellStyle name="20% - uthevingsfarge 1 11 5" xfId="37233" xr:uid="{00000000-0005-0000-0000-0000C4210000}"/>
    <cellStyle name="20% - uthevingsfarge 1 11 6" xfId="37234" xr:uid="{00000000-0005-0000-0000-0000C5210000}"/>
    <cellStyle name="20% - uthevingsfarge 1 11 7" xfId="37225" xr:uid="{00000000-0005-0000-0000-0000C6210000}"/>
    <cellStyle name="20% - uthevingsfarge 1 11_4 manuell" xfId="53741"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7" xr:uid="{00000000-0005-0000-0000-0000CB210000}"/>
    <cellStyle name="20% - uthevingsfarge 1 12 2 2_CC1" xfId="53742" xr:uid="{22CA2238-31C2-479A-ADCD-EAD54CEFF8CF}"/>
    <cellStyle name="20% - uthevingsfarge 1 12 2 3" xfId="37238" xr:uid="{00000000-0005-0000-0000-0000CC210000}"/>
    <cellStyle name="20% - uthevingsfarge 1 12 2 4" xfId="37239" xr:uid="{00000000-0005-0000-0000-0000CD210000}"/>
    <cellStyle name="20% - uthevingsfarge 1 12 2 5" xfId="37240" xr:uid="{00000000-0005-0000-0000-0000CE210000}"/>
    <cellStyle name="20% - uthevingsfarge 1 12 2 6" xfId="37236" xr:uid="{00000000-0005-0000-0000-0000CF210000}"/>
    <cellStyle name="20% - uthevingsfarge 1 12 2_4 manuell" xfId="53743" xr:uid="{185C61FB-6ED4-405B-B474-D3FE8857605F}"/>
    <cellStyle name="20% - uthevingsfarge 1 12 3" xfId="2565" xr:uid="{00000000-0005-0000-0000-0000D1210000}"/>
    <cellStyle name="20% - uthevingsfarge 1 12 3 2" xfId="37241" xr:uid="{00000000-0005-0000-0000-0000D2210000}"/>
    <cellStyle name="20% - uthevingsfarge 1 12 3_CC1" xfId="53744" xr:uid="{AF31C7F1-33DC-468A-979D-7FA2DCC0870A}"/>
    <cellStyle name="20% - uthevingsfarge 1 12 4" xfId="37242" xr:uid="{00000000-0005-0000-0000-0000D3210000}"/>
    <cellStyle name="20% - uthevingsfarge 1 12 5" xfId="37243" xr:uid="{00000000-0005-0000-0000-0000D4210000}"/>
    <cellStyle name="20% - uthevingsfarge 1 12 6" xfId="37244" xr:uid="{00000000-0005-0000-0000-0000D5210000}"/>
    <cellStyle name="20% - uthevingsfarge 1 12 7" xfId="37235" xr:uid="{00000000-0005-0000-0000-0000D6210000}"/>
    <cellStyle name="20% - uthevingsfarge 1 12_4 manuell" xfId="53745"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7" xr:uid="{00000000-0005-0000-0000-0000DB210000}"/>
    <cellStyle name="20% - uthevingsfarge 1 13 2 2_CC1" xfId="53746" xr:uid="{B8523E5E-216F-49A0-BEAA-54FA9A9D9D4E}"/>
    <cellStyle name="20% - uthevingsfarge 1 13 2 3" xfId="37248" xr:uid="{00000000-0005-0000-0000-0000DC210000}"/>
    <cellStyle name="20% - uthevingsfarge 1 13 2 4" xfId="37249" xr:uid="{00000000-0005-0000-0000-0000DD210000}"/>
    <cellStyle name="20% - uthevingsfarge 1 13 2 5" xfId="37250" xr:uid="{00000000-0005-0000-0000-0000DE210000}"/>
    <cellStyle name="20% - uthevingsfarge 1 13 2 6" xfId="37246" xr:uid="{00000000-0005-0000-0000-0000DF210000}"/>
    <cellStyle name="20% - uthevingsfarge 1 13 2_4 manuell" xfId="53747" xr:uid="{60019445-33EE-49D4-90AD-C32BA0196CFA}"/>
    <cellStyle name="20% - uthevingsfarge 1 13 3" xfId="2569" xr:uid="{00000000-0005-0000-0000-0000E1210000}"/>
    <cellStyle name="20% - uthevingsfarge 1 13 3 2" xfId="37251" xr:uid="{00000000-0005-0000-0000-0000E2210000}"/>
    <cellStyle name="20% - uthevingsfarge 1 13 3_CC1" xfId="53748" xr:uid="{DA9E4576-55BA-490C-9520-5743C56EF88F}"/>
    <cellStyle name="20% - uthevingsfarge 1 13 4" xfId="37252" xr:uid="{00000000-0005-0000-0000-0000E3210000}"/>
    <cellStyle name="20% - uthevingsfarge 1 13 5" xfId="37253" xr:uid="{00000000-0005-0000-0000-0000E4210000}"/>
    <cellStyle name="20% - uthevingsfarge 1 13 6" xfId="37254" xr:uid="{00000000-0005-0000-0000-0000E5210000}"/>
    <cellStyle name="20% - uthevingsfarge 1 13 7" xfId="37245" xr:uid="{00000000-0005-0000-0000-0000E6210000}"/>
    <cellStyle name="20% - uthevingsfarge 1 13_4 manuell" xfId="53749"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7" xr:uid="{00000000-0005-0000-0000-0000EB210000}"/>
    <cellStyle name="20% - uthevingsfarge 1 14 2 2_CC1" xfId="53750" xr:uid="{352817D3-7B3B-47ED-AA4B-833EDD1B9B2B}"/>
    <cellStyle name="20% - uthevingsfarge 1 14 2 3" xfId="37258" xr:uid="{00000000-0005-0000-0000-0000EC210000}"/>
    <cellStyle name="20% - uthevingsfarge 1 14 2 4" xfId="37259" xr:uid="{00000000-0005-0000-0000-0000ED210000}"/>
    <cellStyle name="20% - uthevingsfarge 1 14 2 5" xfId="37260" xr:uid="{00000000-0005-0000-0000-0000EE210000}"/>
    <cellStyle name="20% - uthevingsfarge 1 14 2 6" xfId="37256" xr:uid="{00000000-0005-0000-0000-0000EF210000}"/>
    <cellStyle name="20% - uthevingsfarge 1 14 2_4 manuell" xfId="53751" xr:uid="{94E13EE4-C832-46BB-98ED-851EE203916B}"/>
    <cellStyle name="20% - uthevingsfarge 1 14 3" xfId="2573" xr:uid="{00000000-0005-0000-0000-0000F1210000}"/>
    <cellStyle name="20% - uthevingsfarge 1 14 3 2" xfId="37261" xr:uid="{00000000-0005-0000-0000-0000F2210000}"/>
    <cellStyle name="20% - uthevingsfarge 1 14 3_CC1" xfId="53752" xr:uid="{B8E7CE1D-CC0C-4246-8833-8B1D595A110D}"/>
    <cellStyle name="20% - uthevingsfarge 1 14 4" xfId="37262" xr:uid="{00000000-0005-0000-0000-0000F3210000}"/>
    <cellStyle name="20% - uthevingsfarge 1 14 5" xfId="37263" xr:uid="{00000000-0005-0000-0000-0000F4210000}"/>
    <cellStyle name="20% - uthevingsfarge 1 14 6" xfId="37264" xr:uid="{00000000-0005-0000-0000-0000F5210000}"/>
    <cellStyle name="20% - uthevingsfarge 1 14 7" xfId="37255" xr:uid="{00000000-0005-0000-0000-0000F6210000}"/>
    <cellStyle name="20% - uthevingsfarge 1 14_4 manuell" xfId="53753"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7" xr:uid="{00000000-0005-0000-0000-0000FB210000}"/>
    <cellStyle name="20% - uthevingsfarge 1 15 2 2_CC1" xfId="53754" xr:uid="{381E9608-ED3D-4802-A061-9A768943BACA}"/>
    <cellStyle name="20% - uthevingsfarge 1 15 2 3" xfId="37268" xr:uid="{00000000-0005-0000-0000-0000FC210000}"/>
    <cellStyle name="20% - uthevingsfarge 1 15 2 4" xfId="37269" xr:uid="{00000000-0005-0000-0000-0000FD210000}"/>
    <cellStyle name="20% - uthevingsfarge 1 15 2 5" xfId="37270" xr:uid="{00000000-0005-0000-0000-0000FE210000}"/>
    <cellStyle name="20% - uthevingsfarge 1 15 2 6" xfId="37266" xr:uid="{00000000-0005-0000-0000-0000FF210000}"/>
    <cellStyle name="20% - uthevingsfarge 1 15 2_4 manuell" xfId="53755" xr:uid="{D0B0AF61-F5E8-4607-9C18-181BDACD2366}"/>
    <cellStyle name="20% - uthevingsfarge 1 15 3" xfId="2577" xr:uid="{00000000-0005-0000-0000-000001220000}"/>
    <cellStyle name="20% - uthevingsfarge 1 15 3 2" xfId="37271" xr:uid="{00000000-0005-0000-0000-000002220000}"/>
    <cellStyle name="20% - uthevingsfarge 1 15 3_CC1" xfId="53756" xr:uid="{36171085-B619-43B4-AB41-278DEFF7E735}"/>
    <cellStyle name="20% - uthevingsfarge 1 15 4" xfId="37272" xr:uid="{00000000-0005-0000-0000-000003220000}"/>
    <cellStyle name="20% - uthevingsfarge 1 15 5" xfId="37273" xr:uid="{00000000-0005-0000-0000-000004220000}"/>
    <cellStyle name="20% - uthevingsfarge 1 15 6" xfId="37274" xr:uid="{00000000-0005-0000-0000-000005220000}"/>
    <cellStyle name="20% - uthevingsfarge 1 15 7" xfId="37265" xr:uid="{00000000-0005-0000-0000-000006220000}"/>
    <cellStyle name="20% - uthevingsfarge 1 15_4 manuell" xfId="53757"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7" xr:uid="{00000000-0005-0000-0000-00000B220000}"/>
    <cellStyle name="20% - uthevingsfarge 1 16 2 2_CC1" xfId="53758" xr:uid="{BBAB7DEF-65C5-4C57-9040-A6A4CAA5596B}"/>
    <cellStyle name="20% - uthevingsfarge 1 16 2 3" xfId="37278" xr:uid="{00000000-0005-0000-0000-00000C220000}"/>
    <cellStyle name="20% - uthevingsfarge 1 16 2 4" xfId="37279" xr:uid="{00000000-0005-0000-0000-00000D220000}"/>
    <cellStyle name="20% - uthevingsfarge 1 16 2 5" xfId="37280" xr:uid="{00000000-0005-0000-0000-00000E220000}"/>
    <cellStyle name="20% - uthevingsfarge 1 16 2 6" xfId="37276" xr:uid="{00000000-0005-0000-0000-00000F220000}"/>
    <cellStyle name="20% - uthevingsfarge 1 16 2_4 manuell" xfId="53759" xr:uid="{38C89F5B-037E-4D50-96D6-20E72DFE8A3E}"/>
    <cellStyle name="20% - uthevingsfarge 1 16 3" xfId="2581" xr:uid="{00000000-0005-0000-0000-000011220000}"/>
    <cellStyle name="20% - uthevingsfarge 1 16 3 2" xfId="37281" xr:uid="{00000000-0005-0000-0000-000012220000}"/>
    <cellStyle name="20% - uthevingsfarge 1 16 3_CC1" xfId="53760" xr:uid="{D93E3089-0E4A-4B1F-B6F1-9C63CE7D0F71}"/>
    <cellStyle name="20% - uthevingsfarge 1 16 4" xfId="37282" xr:uid="{00000000-0005-0000-0000-000013220000}"/>
    <cellStyle name="20% - uthevingsfarge 1 16 5" xfId="37283" xr:uid="{00000000-0005-0000-0000-000014220000}"/>
    <cellStyle name="20% - uthevingsfarge 1 16 6" xfId="37284" xr:uid="{00000000-0005-0000-0000-000015220000}"/>
    <cellStyle name="20% - uthevingsfarge 1 16 7" xfId="37275" xr:uid="{00000000-0005-0000-0000-000016220000}"/>
    <cellStyle name="20% - uthevingsfarge 1 16_4 manuell" xfId="53761"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7" xr:uid="{00000000-0005-0000-0000-00001B220000}"/>
    <cellStyle name="20% - uthevingsfarge 1 17 2 2_CC1" xfId="53762" xr:uid="{1C307C0F-ADF0-4E19-A0F7-533FF2A12B27}"/>
    <cellStyle name="20% - uthevingsfarge 1 17 2 3" xfId="37288" xr:uid="{00000000-0005-0000-0000-00001C220000}"/>
    <cellStyle name="20% - uthevingsfarge 1 17 2 4" xfId="37289" xr:uid="{00000000-0005-0000-0000-00001D220000}"/>
    <cellStyle name="20% - uthevingsfarge 1 17 2 5" xfId="37290" xr:uid="{00000000-0005-0000-0000-00001E220000}"/>
    <cellStyle name="20% - uthevingsfarge 1 17 2 6" xfId="37286" xr:uid="{00000000-0005-0000-0000-00001F220000}"/>
    <cellStyle name="20% - uthevingsfarge 1 17 2_4 manuell" xfId="53763" xr:uid="{BA4DD408-8BF6-4937-A359-61C1A5630B2E}"/>
    <cellStyle name="20% - uthevingsfarge 1 17 3" xfId="2585" xr:uid="{00000000-0005-0000-0000-000021220000}"/>
    <cellStyle name="20% - uthevingsfarge 1 17 3 2" xfId="37291" xr:uid="{00000000-0005-0000-0000-000022220000}"/>
    <cellStyle name="20% - uthevingsfarge 1 17 3_CC1" xfId="53764" xr:uid="{9639EB06-D559-42D1-AD2F-F8970FD78D58}"/>
    <cellStyle name="20% - uthevingsfarge 1 17 4" xfId="37292" xr:uid="{00000000-0005-0000-0000-000023220000}"/>
    <cellStyle name="20% - uthevingsfarge 1 17 5" xfId="37293" xr:uid="{00000000-0005-0000-0000-000024220000}"/>
    <cellStyle name="20% - uthevingsfarge 1 17 6" xfId="37294" xr:uid="{00000000-0005-0000-0000-000025220000}"/>
    <cellStyle name="20% - uthevingsfarge 1 17 7" xfId="37285" xr:uid="{00000000-0005-0000-0000-000026220000}"/>
    <cellStyle name="20% - uthevingsfarge 1 17_4 manuell" xfId="53765"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7" xr:uid="{00000000-0005-0000-0000-00002B220000}"/>
    <cellStyle name="20% - uthevingsfarge 1 18 2 2_CC1" xfId="53766" xr:uid="{3967D1C4-D510-462B-82AD-82F0D5F00AFF}"/>
    <cellStyle name="20% - uthevingsfarge 1 18 2 3" xfId="37298" xr:uid="{00000000-0005-0000-0000-00002C220000}"/>
    <cellStyle name="20% - uthevingsfarge 1 18 2 4" xfId="37299" xr:uid="{00000000-0005-0000-0000-00002D220000}"/>
    <cellStyle name="20% - uthevingsfarge 1 18 2 5" xfId="37300" xr:uid="{00000000-0005-0000-0000-00002E220000}"/>
    <cellStyle name="20% - uthevingsfarge 1 18 2 6" xfId="37296" xr:uid="{00000000-0005-0000-0000-00002F220000}"/>
    <cellStyle name="20% - uthevingsfarge 1 18 2_4 manuell" xfId="53767" xr:uid="{117E08DE-796B-4794-8145-E8E27071CA33}"/>
    <cellStyle name="20% - uthevingsfarge 1 18 3" xfId="2589" xr:uid="{00000000-0005-0000-0000-000031220000}"/>
    <cellStyle name="20% - uthevingsfarge 1 18 3 2" xfId="37301" xr:uid="{00000000-0005-0000-0000-000032220000}"/>
    <cellStyle name="20% - uthevingsfarge 1 18 3_CC1" xfId="53768" xr:uid="{025738B3-FED7-4418-BC15-C128D8816388}"/>
    <cellStyle name="20% - uthevingsfarge 1 18 4" xfId="37302" xr:uid="{00000000-0005-0000-0000-000033220000}"/>
    <cellStyle name="20% - uthevingsfarge 1 18 5" xfId="37303" xr:uid="{00000000-0005-0000-0000-000034220000}"/>
    <cellStyle name="20% - uthevingsfarge 1 18 6" xfId="37304" xr:uid="{00000000-0005-0000-0000-000035220000}"/>
    <cellStyle name="20% - uthevingsfarge 1 18 7" xfId="37295" xr:uid="{00000000-0005-0000-0000-000036220000}"/>
    <cellStyle name="20% - uthevingsfarge 1 18_4 manuell" xfId="53769"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7" xr:uid="{00000000-0005-0000-0000-00003B220000}"/>
    <cellStyle name="20% - uthevingsfarge 1 19 2 2_CC1" xfId="53770" xr:uid="{217EED1C-5641-45EF-89CD-378B3A117644}"/>
    <cellStyle name="20% - uthevingsfarge 1 19 2 3" xfId="37308" xr:uid="{00000000-0005-0000-0000-00003C220000}"/>
    <cellStyle name="20% - uthevingsfarge 1 19 2 4" xfId="37309" xr:uid="{00000000-0005-0000-0000-00003D220000}"/>
    <cellStyle name="20% - uthevingsfarge 1 19 2 5" xfId="37310" xr:uid="{00000000-0005-0000-0000-00003E220000}"/>
    <cellStyle name="20% - uthevingsfarge 1 19 2 6" xfId="37306" xr:uid="{00000000-0005-0000-0000-00003F220000}"/>
    <cellStyle name="20% - uthevingsfarge 1 19 2_4 manuell" xfId="53771" xr:uid="{A99A2810-AF2B-4567-B572-6279D0B6A0F5}"/>
    <cellStyle name="20% - uthevingsfarge 1 19 3" xfId="2593" xr:uid="{00000000-0005-0000-0000-000041220000}"/>
    <cellStyle name="20% - uthevingsfarge 1 19 3 2" xfId="37311" xr:uid="{00000000-0005-0000-0000-000042220000}"/>
    <cellStyle name="20% - uthevingsfarge 1 19 3_CC1" xfId="53772" xr:uid="{A72DCFEA-23CF-48EE-8057-EBD08EF72308}"/>
    <cellStyle name="20% - uthevingsfarge 1 19 4" xfId="37312" xr:uid="{00000000-0005-0000-0000-000043220000}"/>
    <cellStyle name="20% - uthevingsfarge 1 19 5" xfId="37313" xr:uid="{00000000-0005-0000-0000-000044220000}"/>
    <cellStyle name="20% - uthevingsfarge 1 19 6" xfId="37314" xr:uid="{00000000-0005-0000-0000-000045220000}"/>
    <cellStyle name="20% - uthevingsfarge 1 19 7" xfId="37305" xr:uid="{00000000-0005-0000-0000-000046220000}"/>
    <cellStyle name="20% - uthevingsfarge 1 19_4 manuell" xfId="53773"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3" xr:uid="{00000000-0005-0000-0000-00004F220000}"/>
    <cellStyle name="20% - uthevingsfarge 1 2 14" xfId="43244" xr:uid="{00000000-0005-0000-0000-000050220000}"/>
    <cellStyle name="20% - uthevingsfarge 1 2 15" xfId="43245" xr:uid="{00000000-0005-0000-0000-000051220000}"/>
    <cellStyle name="20% - uthevingsfarge 1 2 16" xfId="43246" xr:uid="{00000000-0005-0000-0000-000052220000}"/>
    <cellStyle name="20% - uthevingsfarge 1 2 2" xfId="2595" xr:uid="{00000000-0005-0000-0000-000053220000}"/>
    <cellStyle name="20% - uthevingsfarge 1 2 2 10" xfId="43247" xr:uid="{00000000-0005-0000-0000-000054220000}"/>
    <cellStyle name="20% - uthevingsfarge 1 2 2 11" xfId="43248" xr:uid="{00000000-0005-0000-0000-000055220000}"/>
    <cellStyle name="20% - uthevingsfarge 1 2 2 2" xfId="2596" xr:uid="{00000000-0005-0000-0000-000056220000}"/>
    <cellStyle name="20% - uthevingsfarge 1 2 2 2 10" xfId="43249" xr:uid="{00000000-0005-0000-0000-000057220000}"/>
    <cellStyle name="20% - uthevingsfarge 1 2 2 2 2" xfId="14464" xr:uid="{00000000-0005-0000-0000-000058220000}"/>
    <cellStyle name="20% - uthevingsfarge 1 2 2 2 2 2" xfId="14465" xr:uid="{00000000-0005-0000-0000-000059220000}"/>
    <cellStyle name="20% - uthevingsfarge 1 2 2 2 2 2 2" xfId="43250" xr:uid="{00000000-0005-0000-0000-00005A220000}"/>
    <cellStyle name="20% - uthevingsfarge 1 2 2 2 2 2 2 2" xfId="43251" xr:uid="{00000000-0005-0000-0000-00005B220000}"/>
    <cellStyle name="20% - uthevingsfarge 1 2 2 2 2 2 3" xfId="43252" xr:uid="{00000000-0005-0000-0000-00005C220000}"/>
    <cellStyle name="20% - uthevingsfarge 1 2 2 2 2 2_3. Chng in credit spreads" xfId="43253" xr:uid="{00000000-0005-0000-0000-00005D220000}"/>
    <cellStyle name="20% - uthevingsfarge 1 2 2 2 2 3" xfId="14466" xr:uid="{00000000-0005-0000-0000-00005E220000}"/>
    <cellStyle name="20% - uthevingsfarge 1 2 2 2 2 3 2" xfId="43254" xr:uid="{00000000-0005-0000-0000-00005F220000}"/>
    <cellStyle name="20% - uthevingsfarge 1 2 2 2 2 4" xfId="43255" xr:uid="{00000000-0005-0000-0000-000060220000}"/>
    <cellStyle name="20% - uthevingsfarge 1 2 2 2 2 5" xfId="43256" xr:uid="{00000000-0005-0000-0000-000061220000}"/>
    <cellStyle name="20% - uthevingsfarge 1 2 2 2 2 6" xfId="43257" xr:uid="{00000000-0005-0000-0000-000062220000}"/>
    <cellStyle name="20% - uthevingsfarge 1 2 2 2 2_3. Chng in credit spreads" xfId="43258" xr:uid="{00000000-0005-0000-0000-000063220000}"/>
    <cellStyle name="20% - uthevingsfarge 1 2 2 2 3" xfId="14467" xr:uid="{00000000-0005-0000-0000-000064220000}"/>
    <cellStyle name="20% - uthevingsfarge 1 2 2 2 3 2" xfId="14468" xr:uid="{00000000-0005-0000-0000-000065220000}"/>
    <cellStyle name="20% - uthevingsfarge 1 2 2 2 3 2 2" xfId="43259" xr:uid="{00000000-0005-0000-0000-000066220000}"/>
    <cellStyle name="20% - uthevingsfarge 1 2 2 2 3 2 2 2" xfId="43260" xr:uid="{00000000-0005-0000-0000-000067220000}"/>
    <cellStyle name="20% - uthevingsfarge 1 2 2 2 3 2 3" xfId="43261" xr:uid="{00000000-0005-0000-0000-000068220000}"/>
    <cellStyle name="20% - uthevingsfarge 1 2 2 2 3 2_3. Chng in credit spreads" xfId="43262" xr:uid="{00000000-0005-0000-0000-000069220000}"/>
    <cellStyle name="20% - uthevingsfarge 1 2 2 2 3 3" xfId="14469" xr:uid="{00000000-0005-0000-0000-00006A220000}"/>
    <cellStyle name="20% - uthevingsfarge 1 2 2 2 3 3 2" xfId="43263" xr:uid="{00000000-0005-0000-0000-00006B220000}"/>
    <cellStyle name="20% - uthevingsfarge 1 2 2 2 3 4" xfId="43264" xr:uid="{00000000-0005-0000-0000-00006C220000}"/>
    <cellStyle name="20% - uthevingsfarge 1 2 2 2 3 5" xfId="43265" xr:uid="{00000000-0005-0000-0000-00006D220000}"/>
    <cellStyle name="20% - uthevingsfarge 1 2 2 2 3 6" xfId="43266" xr:uid="{00000000-0005-0000-0000-00006E220000}"/>
    <cellStyle name="20% - uthevingsfarge 1 2 2 2 3_3. Chng in credit spreads" xfId="43267" xr:uid="{00000000-0005-0000-0000-00006F220000}"/>
    <cellStyle name="20% - uthevingsfarge 1 2 2 2 4" xfId="14470" xr:uid="{00000000-0005-0000-0000-000070220000}"/>
    <cellStyle name="20% - uthevingsfarge 1 2 2 2 4 2" xfId="14471" xr:uid="{00000000-0005-0000-0000-000071220000}"/>
    <cellStyle name="20% - uthevingsfarge 1 2 2 2 4 2 2" xfId="43268" xr:uid="{00000000-0005-0000-0000-000072220000}"/>
    <cellStyle name="20% - uthevingsfarge 1 2 2 2 4 3" xfId="14472" xr:uid="{00000000-0005-0000-0000-000073220000}"/>
    <cellStyle name="20% - uthevingsfarge 1 2 2 2 4 4" xfId="43269" xr:uid="{00000000-0005-0000-0000-000074220000}"/>
    <cellStyle name="20% - uthevingsfarge 1 2 2 2 4 5" xfId="43270" xr:uid="{00000000-0005-0000-0000-000075220000}"/>
    <cellStyle name="20% - uthevingsfarge 1 2 2 2 4 6" xfId="43271" xr:uid="{00000000-0005-0000-0000-000076220000}"/>
    <cellStyle name="20% - uthevingsfarge 1 2 2 2 4_3. Chng in credit spreads" xfId="43272" xr:uid="{00000000-0005-0000-0000-000077220000}"/>
    <cellStyle name="20% - uthevingsfarge 1 2 2 2 5" xfId="14473" xr:uid="{00000000-0005-0000-0000-000078220000}"/>
    <cellStyle name="20% - uthevingsfarge 1 2 2 2 5 2" xfId="14474" xr:uid="{00000000-0005-0000-0000-000079220000}"/>
    <cellStyle name="20% - uthevingsfarge 1 2 2 2 5 2 2" xfId="43273" xr:uid="{00000000-0005-0000-0000-00007A220000}"/>
    <cellStyle name="20% - uthevingsfarge 1 2 2 2 5 3" xfId="14475" xr:uid="{00000000-0005-0000-0000-00007B220000}"/>
    <cellStyle name="20% - uthevingsfarge 1 2 2 2 5 4" xfId="43274" xr:uid="{00000000-0005-0000-0000-00007C220000}"/>
    <cellStyle name="20% - uthevingsfarge 1 2 2 2 5 5" xfId="43275" xr:uid="{00000000-0005-0000-0000-00007D220000}"/>
    <cellStyle name="20% - uthevingsfarge 1 2 2 2 5_3. Chng in credit spreads" xfId="43276" xr:uid="{00000000-0005-0000-0000-00007E220000}"/>
    <cellStyle name="20% - uthevingsfarge 1 2 2 2 6" xfId="14476" xr:uid="{00000000-0005-0000-0000-00007F220000}"/>
    <cellStyle name="20% - uthevingsfarge 1 2 2 2 6 2" xfId="43277" xr:uid="{00000000-0005-0000-0000-000080220000}"/>
    <cellStyle name="20% - uthevingsfarge 1 2 2 2 7" xfId="14477" xr:uid="{00000000-0005-0000-0000-000081220000}"/>
    <cellStyle name="20% - uthevingsfarge 1 2 2 2 8" xfId="37316" xr:uid="{00000000-0005-0000-0000-000082220000}"/>
    <cellStyle name="20% - uthevingsfarge 1 2 2 2 9" xfId="43278" xr:uid="{00000000-0005-0000-0000-000083220000}"/>
    <cellStyle name="20% - uthevingsfarge 1 2 2 2_3. Chng in credit spreads" xfId="43279" xr:uid="{00000000-0005-0000-0000-000084220000}"/>
    <cellStyle name="20% - uthevingsfarge 1 2 2 3" xfId="14478" xr:uid="{00000000-0005-0000-0000-000085220000}"/>
    <cellStyle name="20% - uthevingsfarge 1 2 2 3 2" xfId="14479" xr:uid="{00000000-0005-0000-0000-000086220000}"/>
    <cellStyle name="20% - uthevingsfarge 1 2 2 3 2 2" xfId="43280" xr:uid="{00000000-0005-0000-0000-000087220000}"/>
    <cellStyle name="20% - uthevingsfarge 1 2 2 3 2 2 2" xfId="43281" xr:uid="{00000000-0005-0000-0000-000088220000}"/>
    <cellStyle name="20% - uthevingsfarge 1 2 2 3 2 3" xfId="43282" xr:uid="{00000000-0005-0000-0000-000089220000}"/>
    <cellStyle name="20% - uthevingsfarge 1 2 2 3 2_3. Chng in credit spreads" xfId="43283" xr:uid="{00000000-0005-0000-0000-00008A220000}"/>
    <cellStyle name="20% - uthevingsfarge 1 2 2 3 3" xfId="14480" xr:uid="{00000000-0005-0000-0000-00008B220000}"/>
    <cellStyle name="20% - uthevingsfarge 1 2 2 3 3 2" xfId="43284" xr:uid="{00000000-0005-0000-0000-00008C220000}"/>
    <cellStyle name="20% - uthevingsfarge 1 2 2 3 4" xfId="37317" xr:uid="{00000000-0005-0000-0000-00008D220000}"/>
    <cellStyle name="20% - uthevingsfarge 1 2 2 3 5" xfId="43285" xr:uid="{00000000-0005-0000-0000-00008E220000}"/>
    <cellStyle name="20% - uthevingsfarge 1 2 2 3 6" xfId="43286" xr:uid="{00000000-0005-0000-0000-00008F220000}"/>
    <cellStyle name="20% - uthevingsfarge 1 2 2 3_3. Chng in credit spreads" xfId="43287" xr:uid="{00000000-0005-0000-0000-000090220000}"/>
    <cellStyle name="20% - uthevingsfarge 1 2 2 4" xfId="14481" xr:uid="{00000000-0005-0000-0000-000091220000}"/>
    <cellStyle name="20% - uthevingsfarge 1 2 2 4 2" xfId="14482" xr:uid="{00000000-0005-0000-0000-000092220000}"/>
    <cellStyle name="20% - uthevingsfarge 1 2 2 4 2 2" xfId="43288" xr:uid="{00000000-0005-0000-0000-000093220000}"/>
    <cellStyle name="20% - uthevingsfarge 1 2 2 4 2 2 2" xfId="43289" xr:uid="{00000000-0005-0000-0000-000094220000}"/>
    <cellStyle name="20% - uthevingsfarge 1 2 2 4 2 3" xfId="43290" xr:uid="{00000000-0005-0000-0000-000095220000}"/>
    <cellStyle name="20% - uthevingsfarge 1 2 2 4 2_3. Chng in credit spreads" xfId="43291" xr:uid="{00000000-0005-0000-0000-000096220000}"/>
    <cellStyle name="20% - uthevingsfarge 1 2 2 4 3" xfId="14483" xr:uid="{00000000-0005-0000-0000-000097220000}"/>
    <cellStyle name="20% - uthevingsfarge 1 2 2 4 3 2" xfId="43292" xr:uid="{00000000-0005-0000-0000-000098220000}"/>
    <cellStyle name="20% - uthevingsfarge 1 2 2 4 4" xfId="37318" xr:uid="{00000000-0005-0000-0000-000099220000}"/>
    <cellStyle name="20% - uthevingsfarge 1 2 2 4 5" xfId="43293" xr:uid="{00000000-0005-0000-0000-00009A220000}"/>
    <cellStyle name="20% - uthevingsfarge 1 2 2 4 6" xfId="43294" xr:uid="{00000000-0005-0000-0000-00009B220000}"/>
    <cellStyle name="20% - uthevingsfarge 1 2 2 4_3. Chng in credit spreads" xfId="43295" xr:uid="{00000000-0005-0000-0000-00009C220000}"/>
    <cellStyle name="20% - uthevingsfarge 1 2 2 5" xfId="14484" xr:uid="{00000000-0005-0000-0000-00009D220000}"/>
    <cellStyle name="20% - uthevingsfarge 1 2 2 5 2" xfId="14485" xr:uid="{00000000-0005-0000-0000-00009E220000}"/>
    <cellStyle name="20% - uthevingsfarge 1 2 2 5 2 2" xfId="43296" xr:uid="{00000000-0005-0000-0000-00009F220000}"/>
    <cellStyle name="20% - uthevingsfarge 1 2 2 5 2 2 2" xfId="43297" xr:uid="{00000000-0005-0000-0000-0000A0220000}"/>
    <cellStyle name="20% - uthevingsfarge 1 2 2 5 2 3" xfId="43298" xr:uid="{00000000-0005-0000-0000-0000A1220000}"/>
    <cellStyle name="20% - uthevingsfarge 1 2 2 5 2_3. Chng in credit spreads" xfId="43299" xr:uid="{00000000-0005-0000-0000-0000A2220000}"/>
    <cellStyle name="20% - uthevingsfarge 1 2 2 5 3" xfId="14486" xr:uid="{00000000-0005-0000-0000-0000A3220000}"/>
    <cellStyle name="20% - uthevingsfarge 1 2 2 5 3 2" xfId="43300" xr:uid="{00000000-0005-0000-0000-0000A4220000}"/>
    <cellStyle name="20% - uthevingsfarge 1 2 2 5 4" xfId="37319" xr:uid="{00000000-0005-0000-0000-0000A5220000}"/>
    <cellStyle name="20% - uthevingsfarge 1 2 2 5 5" xfId="43301" xr:uid="{00000000-0005-0000-0000-0000A6220000}"/>
    <cellStyle name="20% - uthevingsfarge 1 2 2 5 6" xfId="43302" xr:uid="{00000000-0005-0000-0000-0000A7220000}"/>
    <cellStyle name="20% - uthevingsfarge 1 2 2 5_3. Chng in credit spreads" xfId="43303" xr:uid="{00000000-0005-0000-0000-0000A8220000}"/>
    <cellStyle name="20% - uthevingsfarge 1 2 2 6" xfId="14487" xr:uid="{00000000-0005-0000-0000-0000A9220000}"/>
    <cellStyle name="20% - uthevingsfarge 1 2 2 6 2" xfId="14488" xr:uid="{00000000-0005-0000-0000-0000AA220000}"/>
    <cellStyle name="20% - uthevingsfarge 1 2 2 6 2 2" xfId="43304" xr:uid="{00000000-0005-0000-0000-0000AB220000}"/>
    <cellStyle name="20% - uthevingsfarge 1 2 2 6 3" xfId="14489" xr:uid="{00000000-0005-0000-0000-0000AC220000}"/>
    <cellStyle name="20% - uthevingsfarge 1 2 2 6 4" xfId="43305" xr:uid="{00000000-0005-0000-0000-0000AD220000}"/>
    <cellStyle name="20% - uthevingsfarge 1 2 2 6 5" xfId="43306" xr:uid="{00000000-0005-0000-0000-0000AE220000}"/>
    <cellStyle name="20% - uthevingsfarge 1 2 2 6 6" xfId="43307" xr:uid="{00000000-0005-0000-0000-0000AF220000}"/>
    <cellStyle name="20% - uthevingsfarge 1 2 2 6_3. Chng in credit spreads" xfId="43308" xr:uid="{00000000-0005-0000-0000-0000B0220000}"/>
    <cellStyle name="20% - uthevingsfarge 1 2 2 7" xfId="14490" xr:uid="{00000000-0005-0000-0000-0000B1220000}"/>
    <cellStyle name="20% - uthevingsfarge 1 2 2 8" xfId="37315" xr:uid="{00000000-0005-0000-0000-0000B2220000}"/>
    <cellStyle name="20% - uthevingsfarge 1 2 2 9" xfId="43309" xr:uid="{00000000-0005-0000-0000-0000B3220000}"/>
    <cellStyle name="20% - uthevingsfarge 1 2 2_3. Chng in credit spreads" xfId="43310" xr:uid="{00000000-0005-0000-0000-0000B4220000}"/>
    <cellStyle name="20% - uthevingsfarge 1 2 3" xfId="12446" xr:uid="{00000000-0005-0000-0000-0000B5220000}"/>
    <cellStyle name="20% - uthevingsfarge 1 2 3 10" xfId="43311" xr:uid="{00000000-0005-0000-0000-0000B6220000}"/>
    <cellStyle name="20% - uthevingsfarge 1 2 3 2" xfId="14491" xr:uid="{00000000-0005-0000-0000-0000B7220000}"/>
    <cellStyle name="20% - uthevingsfarge 1 2 3 2 2" xfId="14492" xr:uid="{00000000-0005-0000-0000-0000B8220000}"/>
    <cellStyle name="20% - uthevingsfarge 1 2 3 2 2 2" xfId="43312" xr:uid="{00000000-0005-0000-0000-0000B9220000}"/>
    <cellStyle name="20% - uthevingsfarge 1 2 3 2 2 2 2" xfId="43313" xr:uid="{00000000-0005-0000-0000-0000BA220000}"/>
    <cellStyle name="20% - uthevingsfarge 1 2 3 2 2 3" xfId="43314" xr:uid="{00000000-0005-0000-0000-0000BB220000}"/>
    <cellStyle name="20% - uthevingsfarge 1 2 3 2 2_3. Chng in credit spreads" xfId="43315" xr:uid="{00000000-0005-0000-0000-0000BC220000}"/>
    <cellStyle name="20% - uthevingsfarge 1 2 3 2 3" xfId="14493" xr:uid="{00000000-0005-0000-0000-0000BD220000}"/>
    <cellStyle name="20% - uthevingsfarge 1 2 3 2 3 2" xfId="43316" xr:uid="{00000000-0005-0000-0000-0000BE220000}"/>
    <cellStyle name="20% - uthevingsfarge 1 2 3 2 3 2 2" xfId="43317" xr:uid="{00000000-0005-0000-0000-0000BF220000}"/>
    <cellStyle name="20% - uthevingsfarge 1 2 3 2 3 3" xfId="43318" xr:uid="{00000000-0005-0000-0000-0000C0220000}"/>
    <cellStyle name="20% - uthevingsfarge 1 2 3 2 3_3. Chng in credit spreads" xfId="43319" xr:uid="{00000000-0005-0000-0000-0000C1220000}"/>
    <cellStyle name="20% - uthevingsfarge 1 2 3 2 4" xfId="43320" xr:uid="{00000000-0005-0000-0000-0000C2220000}"/>
    <cellStyle name="20% - uthevingsfarge 1 2 3 2 4 2" xfId="43321" xr:uid="{00000000-0005-0000-0000-0000C3220000}"/>
    <cellStyle name="20% - uthevingsfarge 1 2 3 2 4 2 2" xfId="43322" xr:uid="{00000000-0005-0000-0000-0000C4220000}"/>
    <cellStyle name="20% - uthevingsfarge 1 2 3 2 4 3" xfId="43323" xr:uid="{00000000-0005-0000-0000-0000C5220000}"/>
    <cellStyle name="20% - uthevingsfarge 1 2 3 2 4_3. Chng in credit spreads" xfId="43324" xr:uid="{00000000-0005-0000-0000-0000C6220000}"/>
    <cellStyle name="20% - uthevingsfarge 1 2 3 2 5" xfId="43325" xr:uid="{00000000-0005-0000-0000-0000C7220000}"/>
    <cellStyle name="20% - uthevingsfarge 1 2 3 2 5 2" xfId="43326" xr:uid="{00000000-0005-0000-0000-0000C8220000}"/>
    <cellStyle name="20% - uthevingsfarge 1 2 3 2 6" xfId="43327" xr:uid="{00000000-0005-0000-0000-0000C9220000}"/>
    <cellStyle name="20% - uthevingsfarge 1 2 3 2_3. Chng in credit spreads" xfId="43328" xr:uid="{00000000-0005-0000-0000-0000CA220000}"/>
    <cellStyle name="20% - uthevingsfarge 1 2 3 3" xfId="14494" xr:uid="{00000000-0005-0000-0000-0000CB220000}"/>
    <cellStyle name="20% - uthevingsfarge 1 2 3 3 2" xfId="14495" xr:uid="{00000000-0005-0000-0000-0000CC220000}"/>
    <cellStyle name="20% - uthevingsfarge 1 2 3 3 2 2" xfId="43329" xr:uid="{00000000-0005-0000-0000-0000CD220000}"/>
    <cellStyle name="20% - uthevingsfarge 1 2 3 3 2 2 2" xfId="43330" xr:uid="{00000000-0005-0000-0000-0000CE220000}"/>
    <cellStyle name="20% - uthevingsfarge 1 2 3 3 2 3" xfId="43331" xr:uid="{00000000-0005-0000-0000-0000CF220000}"/>
    <cellStyle name="20% - uthevingsfarge 1 2 3 3 2_3. Chng in credit spreads" xfId="43332" xr:uid="{00000000-0005-0000-0000-0000D0220000}"/>
    <cellStyle name="20% - uthevingsfarge 1 2 3 3 3" xfId="14496" xr:uid="{00000000-0005-0000-0000-0000D1220000}"/>
    <cellStyle name="20% - uthevingsfarge 1 2 3 3 3 2" xfId="43333" xr:uid="{00000000-0005-0000-0000-0000D2220000}"/>
    <cellStyle name="20% - uthevingsfarge 1 2 3 3 4" xfId="43334" xr:uid="{00000000-0005-0000-0000-0000D3220000}"/>
    <cellStyle name="20% - uthevingsfarge 1 2 3 3 5" xfId="43335" xr:uid="{00000000-0005-0000-0000-0000D4220000}"/>
    <cellStyle name="20% - uthevingsfarge 1 2 3 3 6" xfId="43336" xr:uid="{00000000-0005-0000-0000-0000D5220000}"/>
    <cellStyle name="20% - uthevingsfarge 1 2 3 3_3. Chng in credit spreads" xfId="43337" xr:uid="{00000000-0005-0000-0000-0000D6220000}"/>
    <cellStyle name="20% - uthevingsfarge 1 2 3 4" xfId="14497" xr:uid="{00000000-0005-0000-0000-0000D7220000}"/>
    <cellStyle name="20% - uthevingsfarge 1 2 3 4 2" xfId="14498" xr:uid="{00000000-0005-0000-0000-0000D8220000}"/>
    <cellStyle name="20% - uthevingsfarge 1 2 3 4 2 2" xfId="43338" xr:uid="{00000000-0005-0000-0000-0000D9220000}"/>
    <cellStyle name="20% - uthevingsfarge 1 2 3 4 3" xfId="14499" xr:uid="{00000000-0005-0000-0000-0000DA220000}"/>
    <cellStyle name="20% - uthevingsfarge 1 2 3 4 4" xfId="43339" xr:uid="{00000000-0005-0000-0000-0000DB220000}"/>
    <cellStyle name="20% - uthevingsfarge 1 2 3 4 5" xfId="43340" xr:uid="{00000000-0005-0000-0000-0000DC220000}"/>
    <cellStyle name="20% - uthevingsfarge 1 2 3 4 6" xfId="43341" xr:uid="{00000000-0005-0000-0000-0000DD220000}"/>
    <cellStyle name="20% - uthevingsfarge 1 2 3 4_3. Chng in credit spreads" xfId="43342" xr:uid="{00000000-0005-0000-0000-0000DE220000}"/>
    <cellStyle name="20% - uthevingsfarge 1 2 3 5" xfId="14500" xr:uid="{00000000-0005-0000-0000-0000DF220000}"/>
    <cellStyle name="20% - uthevingsfarge 1 2 3 5 2" xfId="14501" xr:uid="{00000000-0005-0000-0000-0000E0220000}"/>
    <cellStyle name="20% - uthevingsfarge 1 2 3 5 2 2" xfId="43343" xr:uid="{00000000-0005-0000-0000-0000E1220000}"/>
    <cellStyle name="20% - uthevingsfarge 1 2 3 5 3" xfId="14502" xr:uid="{00000000-0005-0000-0000-0000E2220000}"/>
    <cellStyle name="20% - uthevingsfarge 1 2 3 5 4" xfId="43344" xr:uid="{00000000-0005-0000-0000-0000E3220000}"/>
    <cellStyle name="20% - uthevingsfarge 1 2 3 5 5" xfId="43345" xr:uid="{00000000-0005-0000-0000-0000E4220000}"/>
    <cellStyle name="20% - uthevingsfarge 1 2 3 5 6" xfId="43346" xr:uid="{00000000-0005-0000-0000-0000E5220000}"/>
    <cellStyle name="20% - uthevingsfarge 1 2 3 5_3. Chng in credit spreads" xfId="43347" xr:uid="{00000000-0005-0000-0000-0000E6220000}"/>
    <cellStyle name="20% - uthevingsfarge 1 2 3 6" xfId="14503" xr:uid="{00000000-0005-0000-0000-0000E7220000}"/>
    <cellStyle name="20% - uthevingsfarge 1 2 3 6 2" xfId="43348" xr:uid="{00000000-0005-0000-0000-0000E8220000}"/>
    <cellStyle name="20% - uthevingsfarge 1 2 3 6 2 2" xfId="43349" xr:uid="{00000000-0005-0000-0000-0000E9220000}"/>
    <cellStyle name="20% - uthevingsfarge 1 2 3 6 3" xfId="43350" xr:uid="{00000000-0005-0000-0000-0000EA220000}"/>
    <cellStyle name="20% - uthevingsfarge 1 2 3 6_3. Chng in credit spreads" xfId="43351" xr:uid="{00000000-0005-0000-0000-0000EB220000}"/>
    <cellStyle name="20% - uthevingsfarge 1 2 3 7" xfId="14504" xr:uid="{00000000-0005-0000-0000-0000EC220000}"/>
    <cellStyle name="20% - uthevingsfarge 1 2 3 7 2" xfId="43352" xr:uid="{00000000-0005-0000-0000-0000ED220000}"/>
    <cellStyle name="20% - uthevingsfarge 1 2 3 8" xfId="37320" xr:uid="{00000000-0005-0000-0000-0000EE220000}"/>
    <cellStyle name="20% - uthevingsfarge 1 2 3 9" xfId="43353" xr:uid="{00000000-0005-0000-0000-0000EF220000}"/>
    <cellStyle name="20% - uthevingsfarge 1 2 3_3. Chng in credit spreads" xfId="43354"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5" xr:uid="{00000000-0005-0000-0000-0000F4220000}"/>
    <cellStyle name="20% - uthevingsfarge 1 2 4 2 3" xfId="43356" xr:uid="{00000000-0005-0000-0000-0000F5220000}"/>
    <cellStyle name="20% - uthevingsfarge 1 2 4 2_3. Chng in credit spreads" xfId="43357" xr:uid="{00000000-0005-0000-0000-0000F6220000}"/>
    <cellStyle name="20% - uthevingsfarge 1 2 4 3" xfId="14508" xr:uid="{00000000-0005-0000-0000-0000F7220000}"/>
    <cellStyle name="20% - uthevingsfarge 1 2 4 3 2" xfId="43358" xr:uid="{00000000-0005-0000-0000-0000F8220000}"/>
    <cellStyle name="20% - uthevingsfarge 1 2 4 3 2 2" xfId="43359" xr:uid="{00000000-0005-0000-0000-0000F9220000}"/>
    <cellStyle name="20% - uthevingsfarge 1 2 4 3 3" xfId="43360" xr:uid="{00000000-0005-0000-0000-0000FA220000}"/>
    <cellStyle name="20% - uthevingsfarge 1 2 4 3_3. Chng in credit spreads" xfId="43361" xr:uid="{00000000-0005-0000-0000-0000FB220000}"/>
    <cellStyle name="20% - uthevingsfarge 1 2 4 4" xfId="14509" xr:uid="{00000000-0005-0000-0000-0000FC220000}"/>
    <cellStyle name="20% - uthevingsfarge 1 2 4 4 2" xfId="43362" xr:uid="{00000000-0005-0000-0000-0000FD220000}"/>
    <cellStyle name="20% - uthevingsfarge 1 2 4 4 2 2" xfId="43363" xr:uid="{00000000-0005-0000-0000-0000FE220000}"/>
    <cellStyle name="20% - uthevingsfarge 1 2 4 4 3" xfId="43364" xr:uid="{00000000-0005-0000-0000-0000FF220000}"/>
    <cellStyle name="20% - uthevingsfarge 1 2 4 4_3. Chng in credit spreads" xfId="43365" xr:uid="{00000000-0005-0000-0000-000000230000}"/>
    <cellStyle name="20% - uthevingsfarge 1 2 4 5" xfId="37321" xr:uid="{00000000-0005-0000-0000-000001230000}"/>
    <cellStyle name="20% - uthevingsfarge 1 2 4 5 2" xfId="43366" xr:uid="{00000000-0005-0000-0000-000002230000}"/>
    <cellStyle name="20% - uthevingsfarge 1 2 4 6" xfId="43367" xr:uid="{00000000-0005-0000-0000-000003230000}"/>
    <cellStyle name="20% - uthevingsfarge 1 2 4 7" xfId="43368" xr:uid="{00000000-0005-0000-0000-000004230000}"/>
    <cellStyle name="20% - uthevingsfarge 1 2 4_3. Chng in credit spreads" xfId="43369"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70" xr:uid="{00000000-0005-0000-0000-000009230000}"/>
    <cellStyle name="20% - uthevingsfarge 1 2 5 2 3" xfId="43371" xr:uid="{00000000-0005-0000-0000-00000A230000}"/>
    <cellStyle name="20% - uthevingsfarge 1 2 5 2_3. Chng in credit spreads" xfId="43372" xr:uid="{00000000-0005-0000-0000-00000B230000}"/>
    <cellStyle name="20% - uthevingsfarge 1 2 5 3" xfId="14513" xr:uid="{00000000-0005-0000-0000-00000C230000}"/>
    <cellStyle name="20% - uthevingsfarge 1 2 5 3 2" xfId="43373" xr:uid="{00000000-0005-0000-0000-00000D230000}"/>
    <cellStyle name="20% - uthevingsfarge 1 2 5 4" xfId="14514" xr:uid="{00000000-0005-0000-0000-00000E230000}"/>
    <cellStyle name="20% - uthevingsfarge 1 2 5 5" xfId="37322" xr:uid="{00000000-0005-0000-0000-00000F230000}"/>
    <cellStyle name="20% - uthevingsfarge 1 2 5 6" xfId="43374" xr:uid="{00000000-0005-0000-0000-000010230000}"/>
    <cellStyle name="20% - uthevingsfarge 1 2 5 7" xfId="43375" xr:uid="{00000000-0005-0000-0000-000011230000}"/>
    <cellStyle name="20% - uthevingsfarge 1 2 5_3. Chng in credit spreads" xfId="43376"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7" xr:uid="{00000000-0005-0000-0000-000016230000}"/>
    <cellStyle name="20% - uthevingsfarge 1 2 6 2 3" xfId="43378" xr:uid="{00000000-0005-0000-0000-000017230000}"/>
    <cellStyle name="20% - uthevingsfarge 1 2 6 2_3. Chng in credit spreads" xfId="43379" xr:uid="{00000000-0005-0000-0000-000018230000}"/>
    <cellStyle name="20% - uthevingsfarge 1 2 6 3" xfId="14518" xr:uid="{00000000-0005-0000-0000-000019230000}"/>
    <cellStyle name="20% - uthevingsfarge 1 2 6 3 2" xfId="43380" xr:uid="{00000000-0005-0000-0000-00001A230000}"/>
    <cellStyle name="20% - uthevingsfarge 1 2 6 4" xfId="14519" xr:uid="{00000000-0005-0000-0000-00001B230000}"/>
    <cellStyle name="20% - uthevingsfarge 1 2 6 5" xfId="37323" xr:uid="{00000000-0005-0000-0000-00001C230000}"/>
    <cellStyle name="20% - uthevingsfarge 1 2 6 6" xfId="43381" xr:uid="{00000000-0005-0000-0000-00001D230000}"/>
    <cellStyle name="20% - uthevingsfarge 1 2 6 7" xfId="43382" xr:uid="{00000000-0005-0000-0000-00001E230000}"/>
    <cellStyle name="20% - uthevingsfarge 1 2 6_3. Chng in credit spreads" xfId="43383"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4"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5" xr:uid="{00000000-0005-0000-0000-000027230000}"/>
    <cellStyle name="20% - uthevingsfarge 1 2 7 6" xfId="43386" xr:uid="{00000000-0005-0000-0000-000028230000}"/>
    <cellStyle name="20% - uthevingsfarge 1 2 7_3. Chng in credit spreads" xfId="43387" xr:uid="{00000000-0005-0000-0000-000029230000}"/>
    <cellStyle name="20% - uthevingsfarge 1 2 8" xfId="14526" xr:uid="{00000000-0005-0000-0000-00002A230000}"/>
    <cellStyle name="20% - uthevingsfarge 1 2 8 2" xfId="14527" xr:uid="{00000000-0005-0000-0000-00002B230000}"/>
    <cellStyle name="20% - uthevingsfarge 1 2 8 2 2" xfId="43388" xr:uid="{00000000-0005-0000-0000-00002C230000}"/>
    <cellStyle name="20% - uthevingsfarge 1 2 8 3" xfId="14528" xr:uid="{00000000-0005-0000-0000-00002D230000}"/>
    <cellStyle name="20% - uthevingsfarge 1 2 8 4" xfId="43389" xr:uid="{00000000-0005-0000-0000-00002E230000}"/>
    <cellStyle name="20% - uthevingsfarge 1 2 8_3. Chng in credit spreads" xfId="43390"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6" xr:uid="{00000000-0005-0000-0000-000038230000}"/>
    <cellStyle name="20% - uthevingsfarge 1 20 2 2_CC1" xfId="53774" xr:uid="{7C3ABB5D-DF35-43B5-9945-87DEBDD6F4AF}"/>
    <cellStyle name="20% - uthevingsfarge 1 20 2 3" xfId="37327" xr:uid="{00000000-0005-0000-0000-000039230000}"/>
    <cellStyle name="20% - uthevingsfarge 1 20 2 4" xfId="37328" xr:uid="{00000000-0005-0000-0000-00003A230000}"/>
    <cellStyle name="20% - uthevingsfarge 1 20 2 5" xfId="37329" xr:uid="{00000000-0005-0000-0000-00003B230000}"/>
    <cellStyle name="20% - uthevingsfarge 1 20 2 6" xfId="37325" xr:uid="{00000000-0005-0000-0000-00003C230000}"/>
    <cellStyle name="20% - uthevingsfarge 1 20 2_4 manuell" xfId="53775" xr:uid="{EF214DAA-4B64-48FC-8242-165DF9903BF6}"/>
    <cellStyle name="20% - uthevingsfarge 1 20 3" xfId="2601" xr:uid="{00000000-0005-0000-0000-00003E230000}"/>
    <cellStyle name="20% - uthevingsfarge 1 20 3 2" xfId="37330" xr:uid="{00000000-0005-0000-0000-00003F230000}"/>
    <cellStyle name="20% - uthevingsfarge 1 20 3_CC1" xfId="53776" xr:uid="{2C4438C5-B526-41D7-AE29-524E7421CB1D}"/>
    <cellStyle name="20% - uthevingsfarge 1 20 4" xfId="37331" xr:uid="{00000000-0005-0000-0000-000040230000}"/>
    <cellStyle name="20% - uthevingsfarge 1 20 5" xfId="37332" xr:uid="{00000000-0005-0000-0000-000041230000}"/>
    <cellStyle name="20% - uthevingsfarge 1 20 6" xfId="37333" xr:uid="{00000000-0005-0000-0000-000042230000}"/>
    <cellStyle name="20% - uthevingsfarge 1 20 7" xfId="37324" xr:uid="{00000000-0005-0000-0000-000043230000}"/>
    <cellStyle name="20% - uthevingsfarge 1 20_4 manuell" xfId="53777"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6" xr:uid="{00000000-0005-0000-0000-000048230000}"/>
    <cellStyle name="20% - uthevingsfarge 1 21 2 2_CC1" xfId="53778" xr:uid="{51B605FE-CC21-4514-95BF-77DEB98E61DD}"/>
    <cellStyle name="20% - uthevingsfarge 1 21 2 3" xfId="37337" xr:uid="{00000000-0005-0000-0000-000049230000}"/>
    <cellStyle name="20% - uthevingsfarge 1 21 2 4" xfId="37338" xr:uid="{00000000-0005-0000-0000-00004A230000}"/>
    <cellStyle name="20% - uthevingsfarge 1 21 2 5" xfId="37339" xr:uid="{00000000-0005-0000-0000-00004B230000}"/>
    <cellStyle name="20% - uthevingsfarge 1 21 2 6" xfId="37335" xr:uid="{00000000-0005-0000-0000-00004C230000}"/>
    <cellStyle name="20% - uthevingsfarge 1 21 2_4 manuell" xfId="53779" xr:uid="{B9637FB8-CBC1-4A81-A078-B379769334DF}"/>
    <cellStyle name="20% - uthevingsfarge 1 21 3" xfId="2605" xr:uid="{00000000-0005-0000-0000-00004E230000}"/>
    <cellStyle name="20% - uthevingsfarge 1 21 3 2" xfId="37340" xr:uid="{00000000-0005-0000-0000-00004F230000}"/>
    <cellStyle name="20% - uthevingsfarge 1 21 3_CC1" xfId="53780" xr:uid="{3A4B16E9-E3D0-4222-860D-85E81604DE31}"/>
    <cellStyle name="20% - uthevingsfarge 1 21 4" xfId="37341" xr:uid="{00000000-0005-0000-0000-000050230000}"/>
    <cellStyle name="20% - uthevingsfarge 1 21 5" xfId="37342" xr:uid="{00000000-0005-0000-0000-000051230000}"/>
    <cellStyle name="20% - uthevingsfarge 1 21 6" xfId="37343" xr:uid="{00000000-0005-0000-0000-000052230000}"/>
    <cellStyle name="20% - uthevingsfarge 1 21 7" xfId="37334" xr:uid="{00000000-0005-0000-0000-000053230000}"/>
    <cellStyle name="20% - uthevingsfarge 1 21_4 manuell" xfId="53781"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6" xr:uid="{00000000-0005-0000-0000-000058230000}"/>
    <cellStyle name="20% - uthevingsfarge 1 22 2 2_CC1" xfId="53782" xr:uid="{FE4F4703-508F-42AD-9D11-88061D14D1D8}"/>
    <cellStyle name="20% - uthevingsfarge 1 22 2 3" xfId="37347" xr:uid="{00000000-0005-0000-0000-000059230000}"/>
    <cellStyle name="20% - uthevingsfarge 1 22 2 4" xfId="37348" xr:uid="{00000000-0005-0000-0000-00005A230000}"/>
    <cellStyle name="20% - uthevingsfarge 1 22 2 5" xfId="37349" xr:uid="{00000000-0005-0000-0000-00005B230000}"/>
    <cellStyle name="20% - uthevingsfarge 1 22 2 6" xfId="37345" xr:uid="{00000000-0005-0000-0000-00005C230000}"/>
    <cellStyle name="20% - uthevingsfarge 1 22 2_4 manuell" xfId="53783" xr:uid="{0B74B8AB-35D8-427E-AAA5-164822CAA41C}"/>
    <cellStyle name="20% - uthevingsfarge 1 22 3" xfId="2609" xr:uid="{00000000-0005-0000-0000-00005E230000}"/>
    <cellStyle name="20% - uthevingsfarge 1 22 3 2" xfId="37350" xr:uid="{00000000-0005-0000-0000-00005F230000}"/>
    <cellStyle name="20% - uthevingsfarge 1 22 3_CC1" xfId="53784" xr:uid="{CA1E95A7-2933-4E83-935D-1DA69C59358A}"/>
    <cellStyle name="20% - uthevingsfarge 1 22 4" xfId="37351" xr:uid="{00000000-0005-0000-0000-000060230000}"/>
    <cellStyle name="20% - uthevingsfarge 1 22 5" xfId="37352" xr:uid="{00000000-0005-0000-0000-000061230000}"/>
    <cellStyle name="20% - uthevingsfarge 1 22 6" xfId="37353" xr:uid="{00000000-0005-0000-0000-000062230000}"/>
    <cellStyle name="20% - uthevingsfarge 1 22 7" xfId="37344" xr:uid="{00000000-0005-0000-0000-000063230000}"/>
    <cellStyle name="20% - uthevingsfarge 1 22_4 manuell" xfId="53785"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6" xr:uid="{00000000-0005-0000-0000-000068230000}"/>
    <cellStyle name="20% - uthevingsfarge 1 23 2 2_CC1" xfId="53786" xr:uid="{2499DDCC-717E-4754-8F51-A145CC9716B6}"/>
    <cellStyle name="20% - uthevingsfarge 1 23 2 3" xfId="37357" xr:uid="{00000000-0005-0000-0000-000069230000}"/>
    <cellStyle name="20% - uthevingsfarge 1 23 2 4" xfId="37358" xr:uid="{00000000-0005-0000-0000-00006A230000}"/>
    <cellStyle name="20% - uthevingsfarge 1 23 2 5" xfId="37359" xr:uid="{00000000-0005-0000-0000-00006B230000}"/>
    <cellStyle name="20% - uthevingsfarge 1 23 2 6" xfId="37355" xr:uid="{00000000-0005-0000-0000-00006C230000}"/>
    <cellStyle name="20% - uthevingsfarge 1 23 2_4 manuell" xfId="53787" xr:uid="{945B2818-828F-4EBB-A891-744EE49A3D3D}"/>
    <cellStyle name="20% - uthevingsfarge 1 23 3" xfId="2613" xr:uid="{00000000-0005-0000-0000-00006E230000}"/>
    <cellStyle name="20% - uthevingsfarge 1 23 3 2" xfId="37360" xr:uid="{00000000-0005-0000-0000-00006F230000}"/>
    <cellStyle name="20% - uthevingsfarge 1 23 3_CC1" xfId="53788" xr:uid="{E453840E-7EE6-4290-9CC8-D4B3524C7062}"/>
    <cellStyle name="20% - uthevingsfarge 1 23 4" xfId="37361" xr:uid="{00000000-0005-0000-0000-000070230000}"/>
    <cellStyle name="20% - uthevingsfarge 1 23 5" xfId="37362" xr:uid="{00000000-0005-0000-0000-000071230000}"/>
    <cellStyle name="20% - uthevingsfarge 1 23 6" xfId="37363" xr:uid="{00000000-0005-0000-0000-000072230000}"/>
    <cellStyle name="20% - uthevingsfarge 1 23 7" xfId="37354" xr:uid="{00000000-0005-0000-0000-000073230000}"/>
    <cellStyle name="20% - uthevingsfarge 1 23_4 manuell" xfId="53789"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6" xr:uid="{00000000-0005-0000-0000-000078230000}"/>
    <cellStyle name="20% - uthevingsfarge 1 24 2 2_CC1" xfId="53790" xr:uid="{F05685C8-23FA-4988-AA43-EA4CAC223B3C}"/>
    <cellStyle name="20% - uthevingsfarge 1 24 2 3" xfId="37367" xr:uid="{00000000-0005-0000-0000-000079230000}"/>
    <cellStyle name="20% - uthevingsfarge 1 24 2 4" xfId="37368" xr:uid="{00000000-0005-0000-0000-00007A230000}"/>
    <cellStyle name="20% - uthevingsfarge 1 24 2 5" xfId="37369" xr:uid="{00000000-0005-0000-0000-00007B230000}"/>
    <cellStyle name="20% - uthevingsfarge 1 24 2 6" xfId="37365" xr:uid="{00000000-0005-0000-0000-00007C230000}"/>
    <cellStyle name="20% - uthevingsfarge 1 24 2_4 manuell" xfId="53791" xr:uid="{CAF3B902-FABC-4C0D-8191-798E3F79F121}"/>
    <cellStyle name="20% - uthevingsfarge 1 24 3" xfId="2617" xr:uid="{00000000-0005-0000-0000-00007E230000}"/>
    <cellStyle name="20% - uthevingsfarge 1 24 3 2" xfId="37370" xr:uid="{00000000-0005-0000-0000-00007F230000}"/>
    <cellStyle name="20% - uthevingsfarge 1 24 3_CC1" xfId="53792" xr:uid="{14B02098-6B8F-4A7C-8A90-4CE4E3B76C37}"/>
    <cellStyle name="20% - uthevingsfarge 1 24 4" xfId="37371" xr:uid="{00000000-0005-0000-0000-000080230000}"/>
    <cellStyle name="20% - uthevingsfarge 1 24 5" xfId="37372" xr:uid="{00000000-0005-0000-0000-000081230000}"/>
    <cellStyle name="20% - uthevingsfarge 1 24 6" xfId="37373" xr:uid="{00000000-0005-0000-0000-000082230000}"/>
    <cellStyle name="20% - uthevingsfarge 1 24 7" xfId="37364" xr:uid="{00000000-0005-0000-0000-000083230000}"/>
    <cellStyle name="20% - uthevingsfarge 1 24_4 manuell" xfId="53793"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6" xr:uid="{00000000-0005-0000-0000-000088230000}"/>
    <cellStyle name="20% - uthevingsfarge 1 25 2 2_CC1" xfId="53794" xr:uid="{AD4A7D59-DA57-44B9-A5FF-B52BA372048F}"/>
    <cellStyle name="20% - uthevingsfarge 1 25 2 3" xfId="37377" xr:uid="{00000000-0005-0000-0000-000089230000}"/>
    <cellStyle name="20% - uthevingsfarge 1 25 2 4" xfId="37378" xr:uid="{00000000-0005-0000-0000-00008A230000}"/>
    <cellStyle name="20% - uthevingsfarge 1 25 2 5" xfId="37379" xr:uid="{00000000-0005-0000-0000-00008B230000}"/>
    <cellStyle name="20% - uthevingsfarge 1 25 2 6" xfId="37375" xr:uid="{00000000-0005-0000-0000-00008C230000}"/>
    <cellStyle name="20% - uthevingsfarge 1 25 2_4 manuell" xfId="53795" xr:uid="{FC8FA025-BCF4-4B61-B07C-FCA978D77121}"/>
    <cellStyle name="20% - uthevingsfarge 1 25 3" xfId="2621" xr:uid="{00000000-0005-0000-0000-00008E230000}"/>
    <cellStyle name="20% - uthevingsfarge 1 25 3 2" xfId="37380" xr:uid="{00000000-0005-0000-0000-00008F230000}"/>
    <cellStyle name="20% - uthevingsfarge 1 25 3_CC1" xfId="53796" xr:uid="{E8492E33-3925-4412-A99F-F5EBA772DA1F}"/>
    <cellStyle name="20% - uthevingsfarge 1 25 4" xfId="37381" xr:uid="{00000000-0005-0000-0000-000090230000}"/>
    <cellStyle name="20% - uthevingsfarge 1 25 5" xfId="37382" xr:uid="{00000000-0005-0000-0000-000091230000}"/>
    <cellStyle name="20% - uthevingsfarge 1 25 6" xfId="37383" xr:uid="{00000000-0005-0000-0000-000092230000}"/>
    <cellStyle name="20% - uthevingsfarge 1 25 7" xfId="37374" xr:uid="{00000000-0005-0000-0000-000093230000}"/>
    <cellStyle name="20% - uthevingsfarge 1 25_4 manuell" xfId="53797"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6" xr:uid="{00000000-0005-0000-0000-000098230000}"/>
    <cellStyle name="20% - uthevingsfarge 1 26 2 2_CC1" xfId="53798" xr:uid="{85B94F73-1719-4CF5-A332-7092EFBC75D2}"/>
    <cellStyle name="20% - uthevingsfarge 1 26 2 3" xfId="37387" xr:uid="{00000000-0005-0000-0000-000099230000}"/>
    <cellStyle name="20% - uthevingsfarge 1 26 2 4" xfId="37388" xr:uid="{00000000-0005-0000-0000-00009A230000}"/>
    <cellStyle name="20% - uthevingsfarge 1 26 2 5" xfId="37389" xr:uid="{00000000-0005-0000-0000-00009B230000}"/>
    <cellStyle name="20% - uthevingsfarge 1 26 2 6" xfId="37385" xr:uid="{00000000-0005-0000-0000-00009C230000}"/>
    <cellStyle name="20% - uthevingsfarge 1 26 2_4 manuell" xfId="53799" xr:uid="{D3403D38-CCB9-423E-8802-6FCD796F9A43}"/>
    <cellStyle name="20% - uthevingsfarge 1 26 3" xfId="2625" xr:uid="{00000000-0005-0000-0000-00009E230000}"/>
    <cellStyle name="20% - uthevingsfarge 1 26 3 2" xfId="37390" xr:uid="{00000000-0005-0000-0000-00009F230000}"/>
    <cellStyle name="20% - uthevingsfarge 1 26 3_CC1" xfId="53800" xr:uid="{28656BCE-BB61-47DF-8B04-8A2B4AB62FA1}"/>
    <cellStyle name="20% - uthevingsfarge 1 26 4" xfId="37391" xr:uid="{00000000-0005-0000-0000-0000A0230000}"/>
    <cellStyle name="20% - uthevingsfarge 1 26 5" xfId="37392" xr:uid="{00000000-0005-0000-0000-0000A1230000}"/>
    <cellStyle name="20% - uthevingsfarge 1 26 6" xfId="37393" xr:uid="{00000000-0005-0000-0000-0000A2230000}"/>
    <cellStyle name="20% - uthevingsfarge 1 26 7" xfId="37384" xr:uid="{00000000-0005-0000-0000-0000A3230000}"/>
    <cellStyle name="20% - uthevingsfarge 1 26_4 manuell" xfId="53801"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6" xr:uid="{00000000-0005-0000-0000-0000A8230000}"/>
    <cellStyle name="20% - uthevingsfarge 1 27 2 2_CC1" xfId="53802" xr:uid="{8186ABB4-3353-48E2-922E-030AE1068498}"/>
    <cellStyle name="20% - uthevingsfarge 1 27 2 3" xfId="37397" xr:uid="{00000000-0005-0000-0000-0000A9230000}"/>
    <cellStyle name="20% - uthevingsfarge 1 27 2 4" xfId="37398" xr:uid="{00000000-0005-0000-0000-0000AA230000}"/>
    <cellStyle name="20% - uthevingsfarge 1 27 2 5" xfId="37399" xr:uid="{00000000-0005-0000-0000-0000AB230000}"/>
    <cellStyle name="20% - uthevingsfarge 1 27 2 6" xfId="37395" xr:uid="{00000000-0005-0000-0000-0000AC230000}"/>
    <cellStyle name="20% - uthevingsfarge 1 27 2_4 manuell" xfId="53803" xr:uid="{43C21A3E-6C19-49EA-9931-B2EB71D0D6AB}"/>
    <cellStyle name="20% - uthevingsfarge 1 27 3" xfId="2629" xr:uid="{00000000-0005-0000-0000-0000AE230000}"/>
    <cellStyle name="20% - uthevingsfarge 1 27 3 2" xfId="37400" xr:uid="{00000000-0005-0000-0000-0000AF230000}"/>
    <cellStyle name="20% - uthevingsfarge 1 27 3_CC1" xfId="53804" xr:uid="{77E63D9A-BD6B-450F-9C35-8F53A1A51DE3}"/>
    <cellStyle name="20% - uthevingsfarge 1 27 4" xfId="37401" xr:uid="{00000000-0005-0000-0000-0000B0230000}"/>
    <cellStyle name="20% - uthevingsfarge 1 27 5" xfId="37402" xr:uid="{00000000-0005-0000-0000-0000B1230000}"/>
    <cellStyle name="20% - uthevingsfarge 1 27 6" xfId="37403" xr:uid="{00000000-0005-0000-0000-0000B2230000}"/>
    <cellStyle name="20% - uthevingsfarge 1 27 7" xfId="37394" xr:uid="{00000000-0005-0000-0000-0000B3230000}"/>
    <cellStyle name="20% - uthevingsfarge 1 27_4 manuell" xfId="53805"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6" xr:uid="{00000000-0005-0000-0000-0000B8230000}"/>
    <cellStyle name="20% - uthevingsfarge 1 28 2 2_CC1" xfId="53806" xr:uid="{C8E9E42A-674F-43E6-B1DB-3B20DF202A4E}"/>
    <cellStyle name="20% - uthevingsfarge 1 28 2 3" xfId="37407" xr:uid="{00000000-0005-0000-0000-0000B9230000}"/>
    <cellStyle name="20% - uthevingsfarge 1 28 2 4" xfId="37408" xr:uid="{00000000-0005-0000-0000-0000BA230000}"/>
    <cellStyle name="20% - uthevingsfarge 1 28 2 5" xfId="37409" xr:uid="{00000000-0005-0000-0000-0000BB230000}"/>
    <cellStyle name="20% - uthevingsfarge 1 28 2 6" xfId="37405" xr:uid="{00000000-0005-0000-0000-0000BC230000}"/>
    <cellStyle name="20% - uthevingsfarge 1 28 2_4 manuell" xfId="53807" xr:uid="{CFD28D91-56BB-48B7-9624-0C7A5FCB5EAA}"/>
    <cellStyle name="20% - uthevingsfarge 1 28 3" xfId="2633" xr:uid="{00000000-0005-0000-0000-0000BE230000}"/>
    <cellStyle name="20% - uthevingsfarge 1 28 3 2" xfId="37410" xr:uid="{00000000-0005-0000-0000-0000BF230000}"/>
    <cellStyle name="20% - uthevingsfarge 1 28 3_CC1" xfId="53808" xr:uid="{ACA4922D-4547-4E0F-9549-3FD635BA2154}"/>
    <cellStyle name="20% - uthevingsfarge 1 28 4" xfId="37411" xr:uid="{00000000-0005-0000-0000-0000C0230000}"/>
    <cellStyle name="20% - uthevingsfarge 1 28 5" xfId="37412" xr:uid="{00000000-0005-0000-0000-0000C1230000}"/>
    <cellStyle name="20% - uthevingsfarge 1 28 6" xfId="37413" xr:uid="{00000000-0005-0000-0000-0000C2230000}"/>
    <cellStyle name="20% - uthevingsfarge 1 28 7" xfId="37404" xr:uid="{00000000-0005-0000-0000-0000C3230000}"/>
    <cellStyle name="20% - uthevingsfarge 1 28_4 manuell" xfId="53809"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6" xr:uid="{00000000-0005-0000-0000-0000C8230000}"/>
    <cellStyle name="20% - uthevingsfarge 1 29 2 2_CC1" xfId="53810" xr:uid="{6432A4BF-004A-4343-8B20-D46F293BE633}"/>
    <cellStyle name="20% - uthevingsfarge 1 29 2 3" xfId="37417" xr:uid="{00000000-0005-0000-0000-0000C9230000}"/>
    <cellStyle name="20% - uthevingsfarge 1 29 2 4" xfId="37418" xr:uid="{00000000-0005-0000-0000-0000CA230000}"/>
    <cellStyle name="20% - uthevingsfarge 1 29 2 5" xfId="37419" xr:uid="{00000000-0005-0000-0000-0000CB230000}"/>
    <cellStyle name="20% - uthevingsfarge 1 29 2 6" xfId="37415" xr:uid="{00000000-0005-0000-0000-0000CC230000}"/>
    <cellStyle name="20% - uthevingsfarge 1 29 2_4 manuell" xfId="53811" xr:uid="{BB901E31-EFEF-4648-BE11-D7114C229844}"/>
    <cellStyle name="20% - uthevingsfarge 1 29 3" xfId="2637" xr:uid="{00000000-0005-0000-0000-0000CE230000}"/>
    <cellStyle name="20% - uthevingsfarge 1 29 3 2" xfId="37420" xr:uid="{00000000-0005-0000-0000-0000CF230000}"/>
    <cellStyle name="20% - uthevingsfarge 1 29 3_CC1" xfId="53812" xr:uid="{76FA2823-2D22-4512-BDBB-B031B0D8626C}"/>
    <cellStyle name="20% - uthevingsfarge 1 29 4" xfId="37421" xr:uid="{00000000-0005-0000-0000-0000D0230000}"/>
    <cellStyle name="20% - uthevingsfarge 1 29 5" xfId="37422" xr:uid="{00000000-0005-0000-0000-0000D1230000}"/>
    <cellStyle name="20% - uthevingsfarge 1 29 6" xfId="37423" xr:uid="{00000000-0005-0000-0000-0000D2230000}"/>
    <cellStyle name="20% - uthevingsfarge 1 29 7" xfId="37414" xr:uid="{00000000-0005-0000-0000-0000D3230000}"/>
    <cellStyle name="20% - uthevingsfarge 1 29_4 manuell" xfId="53813" xr:uid="{42FBA0E0-0B9D-46B0-9074-14365F3F2EA0}"/>
    <cellStyle name="20% - uthevingsfarge 1 3" xfId="2638" xr:uid="{00000000-0005-0000-0000-0000D5230000}"/>
    <cellStyle name="20% - uthevingsfarge 1 3 10" xfId="43391" xr:uid="{00000000-0005-0000-0000-0000D6230000}"/>
    <cellStyle name="20% - uthevingsfarge 1 3 11" xfId="43392" xr:uid="{00000000-0005-0000-0000-0000D7230000}"/>
    <cellStyle name="20% - uthevingsfarge 1 3 2" xfId="2639" xr:uid="{00000000-0005-0000-0000-0000D8230000}"/>
    <cellStyle name="20% - uthevingsfarge 1 3 2 10" xfId="43393" xr:uid="{00000000-0005-0000-0000-0000D9230000}"/>
    <cellStyle name="20% - uthevingsfarge 1 3 2 2" xfId="2640" xr:uid="{00000000-0005-0000-0000-0000DA230000}"/>
    <cellStyle name="20% - uthevingsfarge 1 3 2 2 2" xfId="14533" xr:uid="{00000000-0005-0000-0000-0000DB230000}"/>
    <cellStyle name="20% - uthevingsfarge 1 3 2 2 2 2" xfId="43394" xr:uid="{00000000-0005-0000-0000-0000DC230000}"/>
    <cellStyle name="20% - uthevingsfarge 1 3 2 2 2 2 2" xfId="43395" xr:uid="{00000000-0005-0000-0000-0000DD230000}"/>
    <cellStyle name="20% - uthevingsfarge 1 3 2 2 2 3" xfId="43396" xr:uid="{00000000-0005-0000-0000-0000DE230000}"/>
    <cellStyle name="20% - uthevingsfarge 1 3 2 2 2_3. Chng in credit spreads" xfId="43397" xr:uid="{00000000-0005-0000-0000-0000DF230000}"/>
    <cellStyle name="20% - uthevingsfarge 1 3 2 2 3" xfId="14534" xr:uid="{00000000-0005-0000-0000-0000E0230000}"/>
    <cellStyle name="20% - uthevingsfarge 1 3 2 2 3 2" xfId="43398" xr:uid="{00000000-0005-0000-0000-0000E1230000}"/>
    <cellStyle name="20% - uthevingsfarge 1 3 2 2 3 2 2" xfId="43399" xr:uid="{00000000-0005-0000-0000-0000E2230000}"/>
    <cellStyle name="20% - uthevingsfarge 1 3 2 2 3 3" xfId="43400" xr:uid="{00000000-0005-0000-0000-0000E3230000}"/>
    <cellStyle name="20% - uthevingsfarge 1 3 2 2 3_3. Chng in credit spreads" xfId="43401" xr:uid="{00000000-0005-0000-0000-0000E4230000}"/>
    <cellStyle name="20% - uthevingsfarge 1 3 2 2 4" xfId="37426" xr:uid="{00000000-0005-0000-0000-0000E5230000}"/>
    <cellStyle name="20% - uthevingsfarge 1 3 2 2 4 2" xfId="43402" xr:uid="{00000000-0005-0000-0000-0000E6230000}"/>
    <cellStyle name="20% - uthevingsfarge 1 3 2 2 5" xfId="43403" xr:uid="{00000000-0005-0000-0000-0000E7230000}"/>
    <cellStyle name="20% - uthevingsfarge 1 3 2 2 6" xfId="43404" xr:uid="{00000000-0005-0000-0000-0000E8230000}"/>
    <cellStyle name="20% - uthevingsfarge 1 3 2 2_3. Chng in credit spreads" xfId="43405" xr:uid="{00000000-0005-0000-0000-0000E9230000}"/>
    <cellStyle name="20% - uthevingsfarge 1 3 2 3" xfId="14535" xr:uid="{00000000-0005-0000-0000-0000EA230000}"/>
    <cellStyle name="20% - uthevingsfarge 1 3 2 3 2" xfId="14536" xr:uid="{00000000-0005-0000-0000-0000EB230000}"/>
    <cellStyle name="20% - uthevingsfarge 1 3 2 3 2 2" xfId="43406" xr:uid="{00000000-0005-0000-0000-0000EC230000}"/>
    <cellStyle name="20% - uthevingsfarge 1 3 2 3 3" xfId="14537" xr:uid="{00000000-0005-0000-0000-0000ED230000}"/>
    <cellStyle name="20% - uthevingsfarge 1 3 2 3 4" xfId="37427" xr:uid="{00000000-0005-0000-0000-0000EE230000}"/>
    <cellStyle name="20% - uthevingsfarge 1 3 2 3 5" xfId="43407" xr:uid="{00000000-0005-0000-0000-0000EF230000}"/>
    <cellStyle name="20% - uthevingsfarge 1 3 2 3 6" xfId="43408" xr:uid="{00000000-0005-0000-0000-0000F0230000}"/>
    <cellStyle name="20% - uthevingsfarge 1 3 2 3_3. Chng in credit spreads" xfId="43409" xr:uid="{00000000-0005-0000-0000-0000F1230000}"/>
    <cellStyle name="20% - uthevingsfarge 1 3 2 4" xfId="14538" xr:uid="{00000000-0005-0000-0000-0000F2230000}"/>
    <cellStyle name="20% - uthevingsfarge 1 3 2 4 2" xfId="14539" xr:uid="{00000000-0005-0000-0000-0000F3230000}"/>
    <cellStyle name="20% - uthevingsfarge 1 3 2 4 2 2" xfId="43410" xr:uid="{00000000-0005-0000-0000-0000F4230000}"/>
    <cellStyle name="20% - uthevingsfarge 1 3 2 4 3" xfId="14540" xr:uid="{00000000-0005-0000-0000-0000F5230000}"/>
    <cellStyle name="20% - uthevingsfarge 1 3 2 4 4" xfId="37428" xr:uid="{00000000-0005-0000-0000-0000F6230000}"/>
    <cellStyle name="20% - uthevingsfarge 1 3 2 4 5" xfId="43411" xr:uid="{00000000-0005-0000-0000-0000F7230000}"/>
    <cellStyle name="20% - uthevingsfarge 1 3 2 4 6" xfId="43412" xr:uid="{00000000-0005-0000-0000-0000F8230000}"/>
    <cellStyle name="20% - uthevingsfarge 1 3 2 4_3. Chng in credit spreads" xfId="43413"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9" xr:uid="{00000000-0005-0000-0000-0000FD230000}"/>
    <cellStyle name="20% - uthevingsfarge 1 3 2 5 5" xfId="43414" xr:uid="{00000000-0005-0000-0000-0000FE230000}"/>
    <cellStyle name="20% - uthevingsfarge 1 3 2 5 6" xfId="43415"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5" xr:uid="{00000000-0005-0000-0000-000005240000}"/>
    <cellStyle name="20% - uthevingsfarge 1 3 2 9" xfId="43416" xr:uid="{00000000-0005-0000-0000-000006240000}"/>
    <cellStyle name="20% - uthevingsfarge 1 3 2_3. Chng in credit spreads" xfId="43417" xr:uid="{00000000-0005-0000-0000-000007240000}"/>
    <cellStyle name="20% - uthevingsfarge 1 3 3" xfId="2641" xr:uid="{00000000-0005-0000-0000-000008240000}"/>
    <cellStyle name="20% - uthevingsfarge 1 3 3 2" xfId="14549" xr:uid="{00000000-0005-0000-0000-000009240000}"/>
    <cellStyle name="20% - uthevingsfarge 1 3 3 2 2" xfId="43418" xr:uid="{00000000-0005-0000-0000-00000A240000}"/>
    <cellStyle name="20% - uthevingsfarge 1 3 3 2 2 2" xfId="43419" xr:uid="{00000000-0005-0000-0000-00000B240000}"/>
    <cellStyle name="20% - uthevingsfarge 1 3 3 2 2 2 2" xfId="43420" xr:uid="{00000000-0005-0000-0000-00000C240000}"/>
    <cellStyle name="20% - uthevingsfarge 1 3 3 2 2 3" xfId="43421" xr:uid="{00000000-0005-0000-0000-00000D240000}"/>
    <cellStyle name="20% - uthevingsfarge 1 3 3 2 2_3. Chng in credit spreads" xfId="43422" xr:uid="{00000000-0005-0000-0000-00000E240000}"/>
    <cellStyle name="20% - uthevingsfarge 1 3 3 2 3" xfId="43423" xr:uid="{00000000-0005-0000-0000-00000F240000}"/>
    <cellStyle name="20% - uthevingsfarge 1 3 3 2 3 2" xfId="43424" xr:uid="{00000000-0005-0000-0000-000010240000}"/>
    <cellStyle name="20% - uthevingsfarge 1 3 3 2 3 2 2" xfId="43425" xr:uid="{00000000-0005-0000-0000-000011240000}"/>
    <cellStyle name="20% - uthevingsfarge 1 3 3 2 3 3" xfId="43426" xr:uid="{00000000-0005-0000-0000-000012240000}"/>
    <cellStyle name="20% - uthevingsfarge 1 3 3 2 3_3. Chng in credit spreads" xfId="43427" xr:uid="{00000000-0005-0000-0000-000013240000}"/>
    <cellStyle name="20% - uthevingsfarge 1 3 3 2 4" xfId="43428" xr:uid="{00000000-0005-0000-0000-000014240000}"/>
    <cellStyle name="20% - uthevingsfarge 1 3 3 2 4 2" xfId="43429" xr:uid="{00000000-0005-0000-0000-000015240000}"/>
    <cellStyle name="20% - uthevingsfarge 1 3 3 2 5" xfId="43430" xr:uid="{00000000-0005-0000-0000-000016240000}"/>
    <cellStyle name="20% - uthevingsfarge 1 3 3 2_3. Chng in credit spreads" xfId="43431" xr:uid="{00000000-0005-0000-0000-000017240000}"/>
    <cellStyle name="20% - uthevingsfarge 1 3 3 3" xfId="14550" xr:uid="{00000000-0005-0000-0000-000018240000}"/>
    <cellStyle name="20% - uthevingsfarge 1 3 3 3 2" xfId="43432" xr:uid="{00000000-0005-0000-0000-000019240000}"/>
    <cellStyle name="20% - uthevingsfarge 1 3 3 3 2 2" xfId="43433" xr:uid="{00000000-0005-0000-0000-00001A240000}"/>
    <cellStyle name="20% - uthevingsfarge 1 3 3 3 3" xfId="43434" xr:uid="{00000000-0005-0000-0000-00001B240000}"/>
    <cellStyle name="20% - uthevingsfarge 1 3 3 3_3. Chng in credit spreads" xfId="43435" xr:uid="{00000000-0005-0000-0000-00001C240000}"/>
    <cellStyle name="20% - uthevingsfarge 1 3 3 4" xfId="37430" xr:uid="{00000000-0005-0000-0000-00001D240000}"/>
    <cellStyle name="20% - uthevingsfarge 1 3 3 4 2" xfId="43436" xr:uid="{00000000-0005-0000-0000-00001E240000}"/>
    <cellStyle name="20% - uthevingsfarge 1 3 3 4 2 2" xfId="43437" xr:uid="{00000000-0005-0000-0000-00001F240000}"/>
    <cellStyle name="20% - uthevingsfarge 1 3 3 4 3" xfId="43438" xr:uid="{00000000-0005-0000-0000-000020240000}"/>
    <cellStyle name="20% - uthevingsfarge 1 3 3 4_3. Chng in credit spreads" xfId="43439" xr:uid="{00000000-0005-0000-0000-000021240000}"/>
    <cellStyle name="20% - uthevingsfarge 1 3 3 5" xfId="43440" xr:uid="{00000000-0005-0000-0000-000022240000}"/>
    <cellStyle name="20% - uthevingsfarge 1 3 3 5 2" xfId="43441" xr:uid="{00000000-0005-0000-0000-000023240000}"/>
    <cellStyle name="20% - uthevingsfarge 1 3 3 6" xfId="43442" xr:uid="{00000000-0005-0000-0000-000024240000}"/>
    <cellStyle name="20% - uthevingsfarge 1 3 3_3. Chng in credit spreads" xfId="43443" xr:uid="{00000000-0005-0000-0000-000025240000}"/>
    <cellStyle name="20% - uthevingsfarge 1 3 4" xfId="14551" xr:uid="{00000000-0005-0000-0000-000026240000}"/>
    <cellStyle name="20% - uthevingsfarge 1 3 4 2" xfId="14552" xr:uid="{00000000-0005-0000-0000-000027240000}"/>
    <cellStyle name="20% - uthevingsfarge 1 3 4 2 2" xfId="43444" xr:uid="{00000000-0005-0000-0000-000028240000}"/>
    <cellStyle name="20% - uthevingsfarge 1 3 4 2 2 2" xfId="43445" xr:uid="{00000000-0005-0000-0000-000029240000}"/>
    <cellStyle name="20% - uthevingsfarge 1 3 4 2 3" xfId="43446" xr:uid="{00000000-0005-0000-0000-00002A240000}"/>
    <cellStyle name="20% - uthevingsfarge 1 3 4 2_3. Chng in credit spreads" xfId="43447" xr:uid="{00000000-0005-0000-0000-00002B240000}"/>
    <cellStyle name="20% - uthevingsfarge 1 3 4 3" xfId="14553" xr:uid="{00000000-0005-0000-0000-00002C240000}"/>
    <cellStyle name="20% - uthevingsfarge 1 3 4 3 2" xfId="43448" xr:uid="{00000000-0005-0000-0000-00002D240000}"/>
    <cellStyle name="20% - uthevingsfarge 1 3 4 3 2 2" xfId="43449" xr:uid="{00000000-0005-0000-0000-00002E240000}"/>
    <cellStyle name="20% - uthevingsfarge 1 3 4 3 3" xfId="43450" xr:uid="{00000000-0005-0000-0000-00002F240000}"/>
    <cellStyle name="20% - uthevingsfarge 1 3 4 3_3. Chng in credit spreads" xfId="43451" xr:uid="{00000000-0005-0000-0000-000030240000}"/>
    <cellStyle name="20% - uthevingsfarge 1 3 4 4" xfId="37431" xr:uid="{00000000-0005-0000-0000-000031240000}"/>
    <cellStyle name="20% - uthevingsfarge 1 3 4 4 2" xfId="43452" xr:uid="{00000000-0005-0000-0000-000032240000}"/>
    <cellStyle name="20% - uthevingsfarge 1 3 4 5" xfId="43453" xr:uid="{00000000-0005-0000-0000-000033240000}"/>
    <cellStyle name="20% - uthevingsfarge 1 3 4 6" xfId="43454" xr:uid="{00000000-0005-0000-0000-000034240000}"/>
    <cellStyle name="20% - uthevingsfarge 1 3 4_3. Chng in credit spreads" xfId="43455" xr:uid="{00000000-0005-0000-0000-000035240000}"/>
    <cellStyle name="20% - uthevingsfarge 1 3 5" xfId="14554" xr:uid="{00000000-0005-0000-0000-000036240000}"/>
    <cellStyle name="20% - uthevingsfarge 1 3 5 2" xfId="14555" xr:uid="{00000000-0005-0000-0000-000037240000}"/>
    <cellStyle name="20% - uthevingsfarge 1 3 5 2 2" xfId="43456" xr:uid="{00000000-0005-0000-0000-000038240000}"/>
    <cellStyle name="20% - uthevingsfarge 1 3 5 3" xfId="14556" xr:uid="{00000000-0005-0000-0000-000039240000}"/>
    <cellStyle name="20% - uthevingsfarge 1 3 5 4" xfId="37432" xr:uid="{00000000-0005-0000-0000-00003A240000}"/>
    <cellStyle name="20% - uthevingsfarge 1 3 5 5" xfId="43457" xr:uid="{00000000-0005-0000-0000-00003B240000}"/>
    <cellStyle name="20% - uthevingsfarge 1 3 5 6" xfId="43458" xr:uid="{00000000-0005-0000-0000-00003C240000}"/>
    <cellStyle name="20% - uthevingsfarge 1 3 5_3. Chng in credit spreads" xfId="43459" xr:uid="{00000000-0005-0000-0000-00003D240000}"/>
    <cellStyle name="20% - uthevingsfarge 1 3 6" xfId="14557" xr:uid="{00000000-0005-0000-0000-00003E240000}"/>
    <cellStyle name="20% - uthevingsfarge 1 3 6 2" xfId="14558" xr:uid="{00000000-0005-0000-0000-00003F240000}"/>
    <cellStyle name="20% - uthevingsfarge 1 3 6 2 2" xfId="43460" xr:uid="{00000000-0005-0000-0000-000040240000}"/>
    <cellStyle name="20% - uthevingsfarge 1 3 6 3" xfId="14559" xr:uid="{00000000-0005-0000-0000-000041240000}"/>
    <cellStyle name="20% - uthevingsfarge 1 3 6 4" xfId="37433" xr:uid="{00000000-0005-0000-0000-000042240000}"/>
    <cellStyle name="20% - uthevingsfarge 1 3 6 5" xfId="43461" xr:uid="{00000000-0005-0000-0000-000043240000}"/>
    <cellStyle name="20% - uthevingsfarge 1 3 6 6" xfId="43462" xr:uid="{00000000-0005-0000-0000-000044240000}"/>
    <cellStyle name="20% - uthevingsfarge 1 3 6_3. Chng in credit spreads" xfId="43463" xr:uid="{00000000-0005-0000-0000-000045240000}"/>
    <cellStyle name="20% - uthevingsfarge 1 3 7" xfId="14560" xr:uid="{00000000-0005-0000-0000-000046240000}"/>
    <cellStyle name="20% - uthevingsfarge 1 3 7 2" xfId="14561" xr:uid="{00000000-0005-0000-0000-000047240000}"/>
    <cellStyle name="20% - uthevingsfarge 1 3 7 2 2" xfId="43464" xr:uid="{00000000-0005-0000-0000-000048240000}"/>
    <cellStyle name="20% - uthevingsfarge 1 3 7 3" xfId="43465" xr:uid="{00000000-0005-0000-0000-000049240000}"/>
    <cellStyle name="20% - uthevingsfarge 1 3 7_3. Chng in credit spreads" xfId="43466" xr:uid="{00000000-0005-0000-0000-00004A240000}"/>
    <cellStyle name="20% - uthevingsfarge 1 3 8" xfId="14562" xr:uid="{00000000-0005-0000-0000-00004B240000}"/>
    <cellStyle name="20% - uthevingsfarge 1 3 9" xfId="37424" xr:uid="{00000000-0005-0000-0000-00004C240000}"/>
    <cellStyle name="20% - uthevingsfarge 1 3_4 manuell" xfId="53814"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6" xr:uid="{00000000-0005-0000-0000-000051240000}"/>
    <cellStyle name="20% - uthevingsfarge 1 30 2 2_CC1" xfId="53815" xr:uid="{846E16FF-4A84-4131-A2A8-02EC81F51265}"/>
    <cellStyle name="20% - uthevingsfarge 1 30 2 3" xfId="37437" xr:uid="{00000000-0005-0000-0000-000052240000}"/>
    <cellStyle name="20% - uthevingsfarge 1 30 2 4" xfId="37438" xr:uid="{00000000-0005-0000-0000-000053240000}"/>
    <cellStyle name="20% - uthevingsfarge 1 30 2 5" xfId="37439" xr:uid="{00000000-0005-0000-0000-000054240000}"/>
    <cellStyle name="20% - uthevingsfarge 1 30 2 6" xfId="37435" xr:uid="{00000000-0005-0000-0000-000055240000}"/>
    <cellStyle name="20% - uthevingsfarge 1 30 2_4 manuell" xfId="53816" xr:uid="{3BD9E9B6-5D8F-463B-BC73-E30D3AB63EFF}"/>
    <cellStyle name="20% - uthevingsfarge 1 30 3" xfId="2645" xr:uid="{00000000-0005-0000-0000-000057240000}"/>
    <cellStyle name="20% - uthevingsfarge 1 30 3 2" xfId="37440" xr:uid="{00000000-0005-0000-0000-000058240000}"/>
    <cellStyle name="20% - uthevingsfarge 1 30 3_CC1" xfId="53817" xr:uid="{252E3EC6-F274-4342-B1B8-7E0D82EE7DC9}"/>
    <cellStyle name="20% - uthevingsfarge 1 30 4" xfId="37441" xr:uid="{00000000-0005-0000-0000-000059240000}"/>
    <cellStyle name="20% - uthevingsfarge 1 30 5" xfId="37442" xr:uid="{00000000-0005-0000-0000-00005A240000}"/>
    <cellStyle name="20% - uthevingsfarge 1 30 6" xfId="37443" xr:uid="{00000000-0005-0000-0000-00005B240000}"/>
    <cellStyle name="20% - uthevingsfarge 1 30 7" xfId="37434" xr:uid="{00000000-0005-0000-0000-00005C240000}"/>
    <cellStyle name="20% - uthevingsfarge 1 30_4 manuell" xfId="53818"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6" xr:uid="{00000000-0005-0000-0000-000061240000}"/>
    <cellStyle name="20% - uthevingsfarge 1 31 2 2_CC1" xfId="53819" xr:uid="{7AAF4D24-D39F-4090-AF16-1DA0C66E5844}"/>
    <cellStyle name="20% - uthevingsfarge 1 31 2 3" xfId="37447" xr:uid="{00000000-0005-0000-0000-000062240000}"/>
    <cellStyle name="20% - uthevingsfarge 1 31 2 4" xfId="37448" xr:uid="{00000000-0005-0000-0000-000063240000}"/>
    <cellStyle name="20% - uthevingsfarge 1 31 2 5" xfId="37449" xr:uid="{00000000-0005-0000-0000-000064240000}"/>
    <cellStyle name="20% - uthevingsfarge 1 31 2 6" xfId="37445" xr:uid="{00000000-0005-0000-0000-000065240000}"/>
    <cellStyle name="20% - uthevingsfarge 1 31 2_4 manuell" xfId="53820" xr:uid="{D6AEFC84-D010-4B40-8BAB-8E2E0373F7CB}"/>
    <cellStyle name="20% - uthevingsfarge 1 31 3" xfId="2649" xr:uid="{00000000-0005-0000-0000-000067240000}"/>
    <cellStyle name="20% - uthevingsfarge 1 31 3 2" xfId="37450" xr:uid="{00000000-0005-0000-0000-000068240000}"/>
    <cellStyle name="20% - uthevingsfarge 1 31 3_CC1" xfId="53821" xr:uid="{B77BF78B-8176-432D-8F44-A2E4B597CD81}"/>
    <cellStyle name="20% - uthevingsfarge 1 31 4" xfId="37451" xr:uid="{00000000-0005-0000-0000-000069240000}"/>
    <cellStyle name="20% - uthevingsfarge 1 31 5" xfId="37452" xr:uid="{00000000-0005-0000-0000-00006A240000}"/>
    <cellStyle name="20% - uthevingsfarge 1 31 6" xfId="37453" xr:uid="{00000000-0005-0000-0000-00006B240000}"/>
    <cellStyle name="20% - uthevingsfarge 1 31 7" xfId="37444" xr:uid="{00000000-0005-0000-0000-00006C240000}"/>
    <cellStyle name="20% - uthevingsfarge 1 31_4 manuell" xfId="53822"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6" xr:uid="{00000000-0005-0000-0000-000071240000}"/>
    <cellStyle name="20% - uthevingsfarge 1 32 2 2_CC1" xfId="53823" xr:uid="{AE129CCE-4578-415C-B522-F41F3EB2C566}"/>
    <cellStyle name="20% - uthevingsfarge 1 32 2 3" xfId="37457" xr:uid="{00000000-0005-0000-0000-000072240000}"/>
    <cellStyle name="20% - uthevingsfarge 1 32 2 4" xfId="37458" xr:uid="{00000000-0005-0000-0000-000073240000}"/>
    <cellStyle name="20% - uthevingsfarge 1 32 2 5" xfId="37459" xr:uid="{00000000-0005-0000-0000-000074240000}"/>
    <cellStyle name="20% - uthevingsfarge 1 32 2 6" xfId="37455" xr:uid="{00000000-0005-0000-0000-000075240000}"/>
    <cellStyle name="20% - uthevingsfarge 1 32 2_4 manuell" xfId="53824" xr:uid="{C00D53CE-DF56-47E4-B6B9-A7A09AC13197}"/>
    <cellStyle name="20% - uthevingsfarge 1 32 3" xfId="2653" xr:uid="{00000000-0005-0000-0000-000077240000}"/>
    <cellStyle name="20% - uthevingsfarge 1 32 3 2" xfId="37460" xr:uid="{00000000-0005-0000-0000-000078240000}"/>
    <cellStyle name="20% - uthevingsfarge 1 32 3_CC1" xfId="53825" xr:uid="{DAA7A599-FC78-4726-8820-96A7A22ADE2E}"/>
    <cellStyle name="20% - uthevingsfarge 1 32 4" xfId="37461" xr:uid="{00000000-0005-0000-0000-000079240000}"/>
    <cellStyle name="20% - uthevingsfarge 1 32 5" xfId="37462" xr:uid="{00000000-0005-0000-0000-00007A240000}"/>
    <cellStyle name="20% - uthevingsfarge 1 32 6" xfId="37463" xr:uid="{00000000-0005-0000-0000-00007B240000}"/>
    <cellStyle name="20% - uthevingsfarge 1 32 7" xfId="37454" xr:uid="{00000000-0005-0000-0000-00007C240000}"/>
    <cellStyle name="20% - uthevingsfarge 1 32_4 manuell" xfId="53826"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6" xr:uid="{00000000-0005-0000-0000-000081240000}"/>
    <cellStyle name="20% - uthevingsfarge 1 33 2 2_CC1" xfId="53827" xr:uid="{9F983027-AE47-427C-B4A5-A0DD725BCA10}"/>
    <cellStyle name="20% - uthevingsfarge 1 33 2 3" xfId="37467" xr:uid="{00000000-0005-0000-0000-000082240000}"/>
    <cellStyle name="20% - uthevingsfarge 1 33 2 4" xfId="37468" xr:uid="{00000000-0005-0000-0000-000083240000}"/>
    <cellStyle name="20% - uthevingsfarge 1 33 2 5" xfId="37469" xr:uid="{00000000-0005-0000-0000-000084240000}"/>
    <cellStyle name="20% - uthevingsfarge 1 33 2 6" xfId="37465" xr:uid="{00000000-0005-0000-0000-000085240000}"/>
    <cellStyle name="20% - uthevingsfarge 1 33 2_4 manuell" xfId="53828" xr:uid="{44F994A6-85F7-4825-9850-297EB8A093D9}"/>
    <cellStyle name="20% - uthevingsfarge 1 33 3" xfId="2657" xr:uid="{00000000-0005-0000-0000-000087240000}"/>
    <cellStyle name="20% - uthevingsfarge 1 33 3 2" xfId="37470" xr:uid="{00000000-0005-0000-0000-000088240000}"/>
    <cellStyle name="20% - uthevingsfarge 1 33 3_CC1" xfId="53829" xr:uid="{6D1B00A7-AFB8-4EB9-8021-C9D4427373C1}"/>
    <cellStyle name="20% - uthevingsfarge 1 33 4" xfId="37471" xr:uid="{00000000-0005-0000-0000-000089240000}"/>
    <cellStyle name="20% - uthevingsfarge 1 33 5" xfId="37472" xr:uid="{00000000-0005-0000-0000-00008A240000}"/>
    <cellStyle name="20% - uthevingsfarge 1 33 6" xfId="37473" xr:uid="{00000000-0005-0000-0000-00008B240000}"/>
    <cellStyle name="20% - uthevingsfarge 1 33 7" xfId="37464" xr:uid="{00000000-0005-0000-0000-00008C240000}"/>
    <cellStyle name="20% - uthevingsfarge 1 33_4 manuell" xfId="53830"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6" xr:uid="{00000000-0005-0000-0000-000091240000}"/>
    <cellStyle name="20% - uthevingsfarge 1 34 2 2_CC1" xfId="53831" xr:uid="{422C2BBF-CF9C-45B7-B6CE-EB6EB0CFB79C}"/>
    <cellStyle name="20% - uthevingsfarge 1 34 2 3" xfId="37477" xr:uid="{00000000-0005-0000-0000-000092240000}"/>
    <cellStyle name="20% - uthevingsfarge 1 34 2 4" xfId="37478" xr:uid="{00000000-0005-0000-0000-000093240000}"/>
    <cellStyle name="20% - uthevingsfarge 1 34 2 5" xfId="37479" xr:uid="{00000000-0005-0000-0000-000094240000}"/>
    <cellStyle name="20% - uthevingsfarge 1 34 2 6" xfId="37475" xr:uid="{00000000-0005-0000-0000-000095240000}"/>
    <cellStyle name="20% - uthevingsfarge 1 34 2_4 manuell" xfId="53832" xr:uid="{5ADB35F6-AA4F-4659-9527-4C34065D927A}"/>
    <cellStyle name="20% - uthevingsfarge 1 34 3" xfId="2661" xr:uid="{00000000-0005-0000-0000-000097240000}"/>
    <cellStyle name="20% - uthevingsfarge 1 34 3 2" xfId="37480" xr:uid="{00000000-0005-0000-0000-000098240000}"/>
    <cellStyle name="20% - uthevingsfarge 1 34 3_CC1" xfId="53833" xr:uid="{F658A2F4-C8C7-4A0E-AC9D-91F1F02A48D7}"/>
    <cellStyle name="20% - uthevingsfarge 1 34 4" xfId="37481" xr:uid="{00000000-0005-0000-0000-000099240000}"/>
    <cellStyle name="20% - uthevingsfarge 1 34 5" xfId="37482" xr:uid="{00000000-0005-0000-0000-00009A240000}"/>
    <cellStyle name="20% - uthevingsfarge 1 34 6" xfId="37483" xr:uid="{00000000-0005-0000-0000-00009B240000}"/>
    <cellStyle name="20% - uthevingsfarge 1 34 7" xfId="37474" xr:uid="{00000000-0005-0000-0000-00009C240000}"/>
    <cellStyle name="20% - uthevingsfarge 1 34_4 manuell" xfId="53834"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6" xr:uid="{00000000-0005-0000-0000-0000A1240000}"/>
    <cellStyle name="20% - uthevingsfarge 1 35 2 2_CC1" xfId="53835" xr:uid="{E6F37DBA-4ECA-4AEA-A864-412B0F5E618C}"/>
    <cellStyle name="20% - uthevingsfarge 1 35 2 3" xfId="37487" xr:uid="{00000000-0005-0000-0000-0000A2240000}"/>
    <cellStyle name="20% - uthevingsfarge 1 35 2 4" xfId="37488" xr:uid="{00000000-0005-0000-0000-0000A3240000}"/>
    <cellStyle name="20% - uthevingsfarge 1 35 2 5" xfId="37489" xr:uid="{00000000-0005-0000-0000-0000A4240000}"/>
    <cellStyle name="20% - uthevingsfarge 1 35 2 6" xfId="37485" xr:uid="{00000000-0005-0000-0000-0000A5240000}"/>
    <cellStyle name="20% - uthevingsfarge 1 35 2_4 manuell" xfId="53836" xr:uid="{32CED136-7138-4FEC-BC7E-008FF6F26BCB}"/>
    <cellStyle name="20% - uthevingsfarge 1 35 3" xfId="2665" xr:uid="{00000000-0005-0000-0000-0000A7240000}"/>
    <cellStyle name="20% - uthevingsfarge 1 35 3 2" xfId="37490" xr:uid="{00000000-0005-0000-0000-0000A8240000}"/>
    <cellStyle name="20% - uthevingsfarge 1 35 3_CC1" xfId="53837" xr:uid="{ADEEFC30-C2B3-4A3E-B95E-6102436D964C}"/>
    <cellStyle name="20% - uthevingsfarge 1 35 4" xfId="37491" xr:uid="{00000000-0005-0000-0000-0000A9240000}"/>
    <cellStyle name="20% - uthevingsfarge 1 35 5" xfId="37492" xr:uid="{00000000-0005-0000-0000-0000AA240000}"/>
    <cellStyle name="20% - uthevingsfarge 1 35 6" xfId="37493" xr:uid="{00000000-0005-0000-0000-0000AB240000}"/>
    <cellStyle name="20% - uthevingsfarge 1 35 7" xfId="37484" xr:uid="{00000000-0005-0000-0000-0000AC240000}"/>
    <cellStyle name="20% - uthevingsfarge 1 35_4 manuell" xfId="53838"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6" xr:uid="{00000000-0005-0000-0000-0000B1240000}"/>
    <cellStyle name="20% - uthevingsfarge 1 36 2 2_CC1" xfId="53839" xr:uid="{2468E3DF-91C3-44F3-A4D6-259770DEDF4C}"/>
    <cellStyle name="20% - uthevingsfarge 1 36 2 3" xfId="37497" xr:uid="{00000000-0005-0000-0000-0000B2240000}"/>
    <cellStyle name="20% - uthevingsfarge 1 36 2 4" xfId="37498" xr:uid="{00000000-0005-0000-0000-0000B3240000}"/>
    <cellStyle name="20% - uthevingsfarge 1 36 2 5" xfId="37499" xr:uid="{00000000-0005-0000-0000-0000B4240000}"/>
    <cellStyle name="20% - uthevingsfarge 1 36 2 6" xfId="37495" xr:uid="{00000000-0005-0000-0000-0000B5240000}"/>
    <cellStyle name="20% - uthevingsfarge 1 36 2_4 manuell" xfId="53840" xr:uid="{B81360E8-1D43-49A4-9AA2-7292437D6A61}"/>
    <cellStyle name="20% - uthevingsfarge 1 36 3" xfId="2669" xr:uid="{00000000-0005-0000-0000-0000B7240000}"/>
    <cellStyle name="20% - uthevingsfarge 1 36 3 2" xfId="37500" xr:uid="{00000000-0005-0000-0000-0000B8240000}"/>
    <cellStyle name="20% - uthevingsfarge 1 36 3_CC1" xfId="53841" xr:uid="{925578AD-04C0-465F-AFE2-CF1D0F3185B4}"/>
    <cellStyle name="20% - uthevingsfarge 1 36 4" xfId="37501" xr:uid="{00000000-0005-0000-0000-0000B9240000}"/>
    <cellStyle name="20% - uthevingsfarge 1 36 5" xfId="37502" xr:uid="{00000000-0005-0000-0000-0000BA240000}"/>
    <cellStyle name="20% - uthevingsfarge 1 36 6" xfId="37503" xr:uid="{00000000-0005-0000-0000-0000BB240000}"/>
    <cellStyle name="20% - uthevingsfarge 1 36 7" xfId="37494" xr:uid="{00000000-0005-0000-0000-0000BC240000}"/>
    <cellStyle name="20% - uthevingsfarge 1 36_4 manuell" xfId="53842"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6" xr:uid="{00000000-0005-0000-0000-0000C1240000}"/>
    <cellStyle name="20% - uthevingsfarge 1 37 2 2_CC1" xfId="53843" xr:uid="{502CCC14-2F06-46B5-8F66-CAF4EA76181C}"/>
    <cellStyle name="20% - uthevingsfarge 1 37 2 3" xfId="37507" xr:uid="{00000000-0005-0000-0000-0000C2240000}"/>
    <cellStyle name="20% - uthevingsfarge 1 37 2 4" xfId="37508" xr:uid="{00000000-0005-0000-0000-0000C3240000}"/>
    <cellStyle name="20% - uthevingsfarge 1 37 2 5" xfId="37509" xr:uid="{00000000-0005-0000-0000-0000C4240000}"/>
    <cellStyle name="20% - uthevingsfarge 1 37 2 6" xfId="37505" xr:uid="{00000000-0005-0000-0000-0000C5240000}"/>
    <cellStyle name="20% - uthevingsfarge 1 37 2_4 manuell" xfId="53844" xr:uid="{647D8F48-D3E7-4CF9-AE0D-D056CA3741C0}"/>
    <cellStyle name="20% - uthevingsfarge 1 37 3" xfId="2673" xr:uid="{00000000-0005-0000-0000-0000C7240000}"/>
    <cellStyle name="20% - uthevingsfarge 1 37 3 2" xfId="37510" xr:uid="{00000000-0005-0000-0000-0000C8240000}"/>
    <cellStyle name="20% - uthevingsfarge 1 37 3_CC1" xfId="53845" xr:uid="{C8B0C423-8CD1-4913-9614-C63D425CAC09}"/>
    <cellStyle name="20% - uthevingsfarge 1 37 4" xfId="37511" xr:uid="{00000000-0005-0000-0000-0000C9240000}"/>
    <cellStyle name="20% - uthevingsfarge 1 37 5" xfId="37512" xr:uid="{00000000-0005-0000-0000-0000CA240000}"/>
    <cellStyle name="20% - uthevingsfarge 1 37 6" xfId="37513" xr:uid="{00000000-0005-0000-0000-0000CB240000}"/>
    <cellStyle name="20% - uthevingsfarge 1 37 7" xfId="37504" xr:uid="{00000000-0005-0000-0000-0000CC240000}"/>
    <cellStyle name="20% - uthevingsfarge 1 37_4 manuell" xfId="53846"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6" xr:uid="{00000000-0005-0000-0000-0000D1240000}"/>
    <cellStyle name="20% - uthevingsfarge 1 38 2 2_CC1" xfId="53847" xr:uid="{29A76AC5-1572-4425-85C4-7243B412C1E5}"/>
    <cellStyle name="20% - uthevingsfarge 1 38 2 3" xfId="37517" xr:uid="{00000000-0005-0000-0000-0000D2240000}"/>
    <cellStyle name="20% - uthevingsfarge 1 38 2 4" xfId="37518" xr:uid="{00000000-0005-0000-0000-0000D3240000}"/>
    <cellStyle name="20% - uthevingsfarge 1 38 2 5" xfId="37519" xr:uid="{00000000-0005-0000-0000-0000D4240000}"/>
    <cellStyle name="20% - uthevingsfarge 1 38 2 6" xfId="37515" xr:uid="{00000000-0005-0000-0000-0000D5240000}"/>
    <cellStyle name="20% - uthevingsfarge 1 38 2_4 manuell" xfId="53848" xr:uid="{FCB2994B-ACAF-4ADA-80D7-9D350CF694FD}"/>
    <cellStyle name="20% - uthevingsfarge 1 38 3" xfId="2677" xr:uid="{00000000-0005-0000-0000-0000D7240000}"/>
    <cellStyle name="20% - uthevingsfarge 1 38 3 2" xfId="37520" xr:uid="{00000000-0005-0000-0000-0000D8240000}"/>
    <cellStyle name="20% - uthevingsfarge 1 38 3_CC1" xfId="53849" xr:uid="{1E513293-9332-4F40-B59C-898A723EC67D}"/>
    <cellStyle name="20% - uthevingsfarge 1 38 4" xfId="37521" xr:uid="{00000000-0005-0000-0000-0000D9240000}"/>
    <cellStyle name="20% - uthevingsfarge 1 38 5" xfId="37522" xr:uid="{00000000-0005-0000-0000-0000DA240000}"/>
    <cellStyle name="20% - uthevingsfarge 1 38 6" xfId="37523" xr:uid="{00000000-0005-0000-0000-0000DB240000}"/>
    <cellStyle name="20% - uthevingsfarge 1 38 7" xfId="37514" xr:uid="{00000000-0005-0000-0000-0000DC240000}"/>
    <cellStyle name="20% - uthevingsfarge 1 38_4 manuell" xfId="53850"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6" xr:uid="{00000000-0005-0000-0000-0000E1240000}"/>
    <cellStyle name="20% - uthevingsfarge 1 39 2 2_CC1" xfId="53851" xr:uid="{7F545F7C-C654-4C54-AAF8-B63BFA67FDBA}"/>
    <cellStyle name="20% - uthevingsfarge 1 39 2 3" xfId="37527" xr:uid="{00000000-0005-0000-0000-0000E2240000}"/>
    <cellStyle name="20% - uthevingsfarge 1 39 2 4" xfId="37528" xr:uid="{00000000-0005-0000-0000-0000E3240000}"/>
    <cellStyle name="20% - uthevingsfarge 1 39 2 5" xfId="37529" xr:uid="{00000000-0005-0000-0000-0000E4240000}"/>
    <cellStyle name="20% - uthevingsfarge 1 39 2 6" xfId="37525" xr:uid="{00000000-0005-0000-0000-0000E5240000}"/>
    <cellStyle name="20% - uthevingsfarge 1 39 2_4 manuell" xfId="53852" xr:uid="{44EB3B16-8162-496B-90E7-8A3EE7A99852}"/>
    <cellStyle name="20% - uthevingsfarge 1 39 3" xfId="2681" xr:uid="{00000000-0005-0000-0000-0000E7240000}"/>
    <cellStyle name="20% - uthevingsfarge 1 39 3 2" xfId="37530" xr:uid="{00000000-0005-0000-0000-0000E8240000}"/>
    <cellStyle name="20% - uthevingsfarge 1 39 3_CC1" xfId="53853" xr:uid="{E8D5A342-1C61-43AF-83F7-8394F3646F26}"/>
    <cellStyle name="20% - uthevingsfarge 1 39 4" xfId="37531" xr:uid="{00000000-0005-0000-0000-0000E9240000}"/>
    <cellStyle name="20% - uthevingsfarge 1 39 5" xfId="37532" xr:uid="{00000000-0005-0000-0000-0000EA240000}"/>
    <cellStyle name="20% - uthevingsfarge 1 39 6" xfId="37533" xr:uid="{00000000-0005-0000-0000-0000EB240000}"/>
    <cellStyle name="20% - uthevingsfarge 1 39 7" xfId="37524" xr:uid="{00000000-0005-0000-0000-0000EC240000}"/>
    <cellStyle name="20% - uthevingsfarge 1 39_4 manuell" xfId="53854" xr:uid="{6F7912C7-4183-4518-AE50-64E2EF2E6C9E}"/>
    <cellStyle name="20% - uthevingsfarge 1 4" xfId="2682" xr:uid="{00000000-0005-0000-0000-0000EE240000}"/>
    <cellStyle name="20% - uthevingsfarge 1 4 10" xfId="43467"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8" xr:uid="{00000000-0005-0000-0000-0000F3240000}"/>
    <cellStyle name="20% - uthevingsfarge 1 4 2 2 3" xfId="37536" xr:uid="{00000000-0005-0000-0000-0000F4240000}"/>
    <cellStyle name="20% - uthevingsfarge 1 4 2 2_3. Chng in credit spreads" xfId="43469" xr:uid="{00000000-0005-0000-0000-0000F5240000}"/>
    <cellStyle name="20% - uthevingsfarge 1 4 2 3" xfId="14564" xr:uid="{00000000-0005-0000-0000-0000F6240000}"/>
    <cellStyle name="20% - uthevingsfarge 1 4 2 3 2" xfId="37537" xr:uid="{00000000-0005-0000-0000-0000F7240000}"/>
    <cellStyle name="20% - uthevingsfarge 1 4 2 3 2 2" xfId="43470" xr:uid="{00000000-0005-0000-0000-0000F8240000}"/>
    <cellStyle name="20% - uthevingsfarge 1 4 2 3 3" xfId="43471" xr:uid="{00000000-0005-0000-0000-0000F9240000}"/>
    <cellStyle name="20% - uthevingsfarge 1 4 2 3_3. Chng in credit spreads" xfId="43472" xr:uid="{00000000-0005-0000-0000-0000FA240000}"/>
    <cellStyle name="20% - uthevingsfarge 1 4 2 4" xfId="37538" xr:uid="{00000000-0005-0000-0000-0000FB240000}"/>
    <cellStyle name="20% - uthevingsfarge 1 4 2 4 2" xfId="43473" xr:uid="{00000000-0005-0000-0000-0000FC240000}"/>
    <cellStyle name="20% - uthevingsfarge 1 4 2 5" xfId="37539" xr:uid="{00000000-0005-0000-0000-0000FD240000}"/>
    <cellStyle name="20% - uthevingsfarge 1 4 2 6" xfId="37535" xr:uid="{00000000-0005-0000-0000-0000FE240000}"/>
    <cellStyle name="20% - uthevingsfarge 1 4 2 7" xfId="43474" xr:uid="{00000000-0005-0000-0000-0000FF240000}"/>
    <cellStyle name="20% - uthevingsfarge 1 4 2 8" xfId="43475" xr:uid="{00000000-0005-0000-0000-000000250000}"/>
    <cellStyle name="20% - uthevingsfarge 1 4 2_3. Chng in credit spreads" xfId="43476" xr:uid="{00000000-0005-0000-0000-000001250000}"/>
    <cellStyle name="20% - uthevingsfarge 1 4 3" xfId="2685" xr:uid="{00000000-0005-0000-0000-000002250000}"/>
    <cellStyle name="20% - uthevingsfarge 1 4 3 2" xfId="14565" xr:uid="{00000000-0005-0000-0000-000003250000}"/>
    <cellStyle name="20% - uthevingsfarge 1 4 3 2 2" xfId="43477" xr:uid="{00000000-0005-0000-0000-000004250000}"/>
    <cellStyle name="20% - uthevingsfarge 1 4 3 3" xfId="14566" xr:uid="{00000000-0005-0000-0000-000005250000}"/>
    <cellStyle name="20% - uthevingsfarge 1 4 3 4" xfId="37540" xr:uid="{00000000-0005-0000-0000-000006250000}"/>
    <cellStyle name="20% - uthevingsfarge 1 4 3 5" xfId="43478" xr:uid="{00000000-0005-0000-0000-000007250000}"/>
    <cellStyle name="20% - uthevingsfarge 1 4 3 6" xfId="43479" xr:uid="{00000000-0005-0000-0000-000008250000}"/>
    <cellStyle name="20% - uthevingsfarge 1 4 3_3. Chng in credit spreads" xfId="43480" xr:uid="{00000000-0005-0000-0000-000009250000}"/>
    <cellStyle name="20% - uthevingsfarge 1 4 4" xfId="14567" xr:uid="{00000000-0005-0000-0000-00000A250000}"/>
    <cellStyle name="20% - uthevingsfarge 1 4 4 2" xfId="14568" xr:uid="{00000000-0005-0000-0000-00000B250000}"/>
    <cellStyle name="20% - uthevingsfarge 1 4 4 2 2" xfId="43481" xr:uid="{00000000-0005-0000-0000-00000C250000}"/>
    <cellStyle name="20% - uthevingsfarge 1 4 4 3" xfId="14569" xr:uid="{00000000-0005-0000-0000-00000D250000}"/>
    <cellStyle name="20% - uthevingsfarge 1 4 4 4" xfId="37541" xr:uid="{00000000-0005-0000-0000-00000E250000}"/>
    <cellStyle name="20% - uthevingsfarge 1 4 4 5" xfId="43482" xr:uid="{00000000-0005-0000-0000-00000F250000}"/>
    <cellStyle name="20% - uthevingsfarge 1 4 4 6" xfId="43483" xr:uid="{00000000-0005-0000-0000-000010250000}"/>
    <cellStyle name="20% - uthevingsfarge 1 4 4_3. Chng in credit spreads" xfId="43484"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2" xr:uid="{00000000-0005-0000-0000-000015250000}"/>
    <cellStyle name="20% - uthevingsfarge 1 4 5 5" xfId="43485" xr:uid="{00000000-0005-0000-0000-000016250000}"/>
    <cellStyle name="20% - uthevingsfarge 1 4 5 6" xfId="43486"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3" xr:uid="{00000000-0005-0000-0000-00001B250000}"/>
    <cellStyle name="20% - uthevingsfarge 1 4 6_AVA DVA EL" xfId="14576" xr:uid="{00000000-0005-0000-0000-00001C250000}"/>
    <cellStyle name="20% - uthevingsfarge 1 4 7" xfId="14577" xr:uid="{00000000-0005-0000-0000-00001D250000}"/>
    <cellStyle name="20% - uthevingsfarge 1 4 8" xfId="37534" xr:uid="{00000000-0005-0000-0000-00001E250000}"/>
    <cellStyle name="20% - uthevingsfarge 1 4 9" xfId="43487" xr:uid="{00000000-0005-0000-0000-00001F250000}"/>
    <cellStyle name="20% - uthevingsfarge 1 4_3. Chng in credit spreads" xfId="43488"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6" xr:uid="{00000000-0005-0000-0000-000024250000}"/>
    <cellStyle name="20% - uthevingsfarge 1 40 2 2_CC1" xfId="53855" xr:uid="{8F298426-D958-4DFB-A648-9ECAA584BBB4}"/>
    <cellStyle name="20% - uthevingsfarge 1 40 2 3" xfId="37547" xr:uid="{00000000-0005-0000-0000-000025250000}"/>
    <cellStyle name="20% - uthevingsfarge 1 40 2 4" xfId="37548" xr:uid="{00000000-0005-0000-0000-000026250000}"/>
    <cellStyle name="20% - uthevingsfarge 1 40 2 5" xfId="37549" xr:uid="{00000000-0005-0000-0000-000027250000}"/>
    <cellStyle name="20% - uthevingsfarge 1 40 2 6" xfId="37545" xr:uid="{00000000-0005-0000-0000-000028250000}"/>
    <cellStyle name="20% - uthevingsfarge 1 40 2_4 manuell" xfId="53856" xr:uid="{54E37738-E782-42A3-9D10-4853DBA7154A}"/>
    <cellStyle name="20% - uthevingsfarge 1 40 3" xfId="2689" xr:uid="{00000000-0005-0000-0000-00002A250000}"/>
    <cellStyle name="20% - uthevingsfarge 1 40 3 2" xfId="37550" xr:uid="{00000000-0005-0000-0000-00002B250000}"/>
    <cellStyle name="20% - uthevingsfarge 1 40 3_CC1" xfId="53857" xr:uid="{4646A90A-BE4D-40BE-8E1C-A26EF7C05630}"/>
    <cellStyle name="20% - uthevingsfarge 1 40 4" xfId="37551" xr:uid="{00000000-0005-0000-0000-00002C250000}"/>
    <cellStyle name="20% - uthevingsfarge 1 40 5" xfId="37552" xr:uid="{00000000-0005-0000-0000-00002D250000}"/>
    <cellStyle name="20% - uthevingsfarge 1 40 6" xfId="37553" xr:uid="{00000000-0005-0000-0000-00002E250000}"/>
    <cellStyle name="20% - uthevingsfarge 1 40 7" xfId="37544" xr:uid="{00000000-0005-0000-0000-00002F250000}"/>
    <cellStyle name="20% - uthevingsfarge 1 40_4 manuell" xfId="53858"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6" xr:uid="{00000000-0005-0000-0000-000034250000}"/>
    <cellStyle name="20% - uthevingsfarge 1 41 2 2_CC1" xfId="53859" xr:uid="{3AE4AE47-9872-4926-9A6A-1320378B17E3}"/>
    <cellStyle name="20% - uthevingsfarge 1 41 2 3" xfId="37557" xr:uid="{00000000-0005-0000-0000-000035250000}"/>
    <cellStyle name="20% - uthevingsfarge 1 41 2 4" xfId="37558" xr:uid="{00000000-0005-0000-0000-000036250000}"/>
    <cellStyle name="20% - uthevingsfarge 1 41 2 5" xfId="37559" xr:uid="{00000000-0005-0000-0000-000037250000}"/>
    <cellStyle name="20% - uthevingsfarge 1 41 2 6" xfId="37555" xr:uid="{00000000-0005-0000-0000-000038250000}"/>
    <cellStyle name="20% - uthevingsfarge 1 41 2_4 manuell" xfId="53860" xr:uid="{F753D3F9-AFDC-418D-A394-3DF727181943}"/>
    <cellStyle name="20% - uthevingsfarge 1 41 3" xfId="2693" xr:uid="{00000000-0005-0000-0000-00003A250000}"/>
    <cellStyle name="20% - uthevingsfarge 1 41 3 2" xfId="37560" xr:uid="{00000000-0005-0000-0000-00003B250000}"/>
    <cellStyle name="20% - uthevingsfarge 1 41 3_CC1" xfId="53861" xr:uid="{124527AE-23C8-4387-8859-DC5D6CE6A238}"/>
    <cellStyle name="20% - uthevingsfarge 1 41 4" xfId="37561" xr:uid="{00000000-0005-0000-0000-00003C250000}"/>
    <cellStyle name="20% - uthevingsfarge 1 41 5" xfId="37562" xr:uid="{00000000-0005-0000-0000-00003D250000}"/>
    <cellStyle name="20% - uthevingsfarge 1 41 6" xfId="37563" xr:uid="{00000000-0005-0000-0000-00003E250000}"/>
    <cellStyle name="20% - uthevingsfarge 1 41 7" xfId="37554" xr:uid="{00000000-0005-0000-0000-00003F250000}"/>
    <cellStyle name="20% - uthevingsfarge 1 41_4 manuell" xfId="53862"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6" xr:uid="{00000000-0005-0000-0000-000044250000}"/>
    <cellStyle name="20% - uthevingsfarge 1 42 2 2_CC1" xfId="53863" xr:uid="{4611171F-A0C2-451B-8EC3-23D442332D92}"/>
    <cellStyle name="20% - uthevingsfarge 1 42 2 3" xfId="37567" xr:uid="{00000000-0005-0000-0000-000045250000}"/>
    <cellStyle name="20% - uthevingsfarge 1 42 2 4" xfId="37568" xr:uid="{00000000-0005-0000-0000-000046250000}"/>
    <cellStyle name="20% - uthevingsfarge 1 42 2 5" xfId="37569" xr:uid="{00000000-0005-0000-0000-000047250000}"/>
    <cellStyle name="20% - uthevingsfarge 1 42 2 6" xfId="37565" xr:uid="{00000000-0005-0000-0000-000048250000}"/>
    <cellStyle name="20% - uthevingsfarge 1 42 2_4 manuell" xfId="53864" xr:uid="{44677BA7-B67E-4139-8753-D9958E7AE626}"/>
    <cellStyle name="20% - uthevingsfarge 1 42 3" xfId="2697" xr:uid="{00000000-0005-0000-0000-00004A250000}"/>
    <cellStyle name="20% - uthevingsfarge 1 42 3 2" xfId="37570" xr:uid="{00000000-0005-0000-0000-00004B250000}"/>
    <cellStyle name="20% - uthevingsfarge 1 42 3_CC1" xfId="53865" xr:uid="{2D413B7B-AB32-4F8C-8F6F-82A7C5F62D71}"/>
    <cellStyle name="20% - uthevingsfarge 1 42 4" xfId="37571" xr:uid="{00000000-0005-0000-0000-00004C250000}"/>
    <cellStyle name="20% - uthevingsfarge 1 42 5" xfId="37572" xr:uid="{00000000-0005-0000-0000-00004D250000}"/>
    <cellStyle name="20% - uthevingsfarge 1 42 6" xfId="37573" xr:uid="{00000000-0005-0000-0000-00004E250000}"/>
    <cellStyle name="20% - uthevingsfarge 1 42 7" xfId="37564" xr:uid="{00000000-0005-0000-0000-00004F250000}"/>
    <cellStyle name="20% - uthevingsfarge 1 42_4 manuell" xfId="53866"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6" xr:uid="{00000000-0005-0000-0000-000054250000}"/>
    <cellStyle name="20% - uthevingsfarge 1 43 2 2_CC1" xfId="53867" xr:uid="{0A81CD52-EE43-4BDB-94F7-DBA5A2265E89}"/>
    <cellStyle name="20% - uthevingsfarge 1 43 2 3" xfId="37577" xr:uid="{00000000-0005-0000-0000-000055250000}"/>
    <cellStyle name="20% - uthevingsfarge 1 43 2 4" xfId="37578" xr:uid="{00000000-0005-0000-0000-000056250000}"/>
    <cellStyle name="20% - uthevingsfarge 1 43 2 5" xfId="37579" xr:uid="{00000000-0005-0000-0000-000057250000}"/>
    <cellStyle name="20% - uthevingsfarge 1 43 2 6" xfId="37575" xr:uid="{00000000-0005-0000-0000-000058250000}"/>
    <cellStyle name="20% - uthevingsfarge 1 43 2_4 manuell" xfId="53868" xr:uid="{551DAE9C-0304-480F-92A9-4A2233CDA0E9}"/>
    <cellStyle name="20% - uthevingsfarge 1 43 3" xfId="2701" xr:uid="{00000000-0005-0000-0000-00005A250000}"/>
    <cellStyle name="20% - uthevingsfarge 1 43 3 2" xfId="37580" xr:uid="{00000000-0005-0000-0000-00005B250000}"/>
    <cellStyle name="20% - uthevingsfarge 1 43 3_CC1" xfId="53869" xr:uid="{E57D7203-71A3-4256-B7D0-8690804FE316}"/>
    <cellStyle name="20% - uthevingsfarge 1 43 4" xfId="37581" xr:uid="{00000000-0005-0000-0000-00005C250000}"/>
    <cellStyle name="20% - uthevingsfarge 1 43 5" xfId="37582" xr:uid="{00000000-0005-0000-0000-00005D250000}"/>
    <cellStyle name="20% - uthevingsfarge 1 43 6" xfId="37583" xr:uid="{00000000-0005-0000-0000-00005E250000}"/>
    <cellStyle name="20% - uthevingsfarge 1 43 7" xfId="37574" xr:uid="{00000000-0005-0000-0000-00005F250000}"/>
    <cellStyle name="20% - uthevingsfarge 1 43_4 manuell" xfId="53870"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6" xr:uid="{00000000-0005-0000-0000-000064250000}"/>
    <cellStyle name="20% - uthevingsfarge 1 44 2 2_CC1" xfId="53871" xr:uid="{55FE0D46-93A4-48CF-B416-6AFC9FBAD983}"/>
    <cellStyle name="20% - uthevingsfarge 1 44 2 3" xfId="37587" xr:uid="{00000000-0005-0000-0000-000065250000}"/>
    <cellStyle name="20% - uthevingsfarge 1 44 2 4" xfId="37588" xr:uid="{00000000-0005-0000-0000-000066250000}"/>
    <cellStyle name="20% - uthevingsfarge 1 44 2 5" xfId="37589" xr:uid="{00000000-0005-0000-0000-000067250000}"/>
    <cellStyle name="20% - uthevingsfarge 1 44 2 6" xfId="37585" xr:uid="{00000000-0005-0000-0000-000068250000}"/>
    <cellStyle name="20% - uthevingsfarge 1 44 2_4 manuell" xfId="53872" xr:uid="{84008472-6094-4CDD-AC29-D98737E0BF1E}"/>
    <cellStyle name="20% - uthevingsfarge 1 44 3" xfId="2705" xr:uid="{00000000-0005-0000-0000-00006A250000}"/>
    <cellStyle name="20% - uthevingsfarge 1 44 3 2" xfId="37590" xr:uid="{00000000-0005-0000-0000-00006B250000}"/>
    <cellStyle name="20% - uthevingsfarge 1 44 3_CC1" xfId="53873" xr:uid="{EA452726-A1F8-493A-A277-D1D4B38ADC04}"/>
    <cellStyle name="20% - uthevingsfarge 1 44 4" xfId="37591" xr:uid="{00000000-0005-0000-0000-00006C250000}"/>
    <cellStyle name="20% - uthevingsfarge 1 44 5" xfId="37592" xr:uid="{00000000-0005-0000-0000-00006D250000}"/>
    <cellStyle name="20% - uthevingsfarge 1 44 6" xfId="37593" xr:uid="{00000000-0005-0000-0000-00006E250000}"/>
    <cellStyle name="20% - uthevingsfarge 1 44 7" xfId="37584" xr:uid="{00000000-0005-0000-0000-00006F250000}"/>
    <cellStyle name="20% - uthevingsfarge 1 44_4 manuell" xfId="53874"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6" xr:uid="{00000000-0005-0000-0000-000074250000}"/>
    <cellStyle name="20% - uthevingsfarge 1 45 2 2_CC1" xfId="53875" xr:uid="{2F879B6D-BBA5-457E-8753-BB17805AAFC6}"/>
    <cellStyle name="20% - uthevingsfarge 1 45 2 3" xfId="37597" xr:uid="{00000000-0005-0000-0000-000075250000}"/>
    <cellStyle name="20% - uthevingsfarge 1 45 2 4" xfId="37598" xr:uid="{00000000-0005-0000-0000-000076250000}"/>
    <cellStyle name="20% - uthevingsfarge 1 45 2 5" xfId="37599" xr:uid="{00000000-0005-0000-0000-000077250000}"/>
    <cellStyle name="20% - uthevingsfarge 1 45 2 6" xfId="37595" xr:uid="{00000000-0005-0000-0000-000078250000}"/>
    <cellStyle name="20% - uthevingsfarge 1 45 2_4 manuell" xfId="53876" xr:uid="{640741A6-3045-4C94-9C7B-86C4C754B369}"/>
    <cellStyle name="20% - uthevingsfarge 1 45 3" xfId="2709" xr:uid="{00000000-0005-0000-0000-00007A250000}"/>
    <cellStyle name="20% - uthevingsfarge 1 45 3 2" xfId="37600" xr:uid="{00000000-0005-0000-0000-00007B250000}"/>
    <cellStyle name="20% - uthevingsfarge 1 45 3_CC1" xfId="53877" xr:uid="{CE7F5F68-D6B3-4030-930F-9C38C95BD1DB}"/>
    <cellStyle name="20% - uthevingsfarge 1 45 4" xfId="37601" xr:uid="{00000000-0005-0000-0000-00007C250000}"/>
    <cellStyle name="20% - uthevingsfarge 1 45 5" xfId="37602" xr:uid="{00000000-0005-0000-0000-00007D250000}"/>
    <cellStyle name="20% - uthevingsfarge 1 45 6" xfId="37603" xr:uid="{00000000-0005-0000-0000-00007E250000}"/>
    <cellStyle name="20% - uthevingsfarge 1 45 7" xfId="37594" xr:uid="{00000000-0005-0000-0000-00007F250000}"/>
    <cellStyle name="20% - uthevingsfarge 1 45_4 manuell" xfId="53878"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6" xr:uid="{00000000-0005-0000-0000-000084250000}"/>
    <cellStyle name="20% - uthevingsfarge 1 46 2 2_CC1" xfId="53879" xr:uid="{1F1B50C9-AEA3-45AB-9874-7FB146610916}"/>
    <cellStyle name="20% - uthevingsfarge 1 46 2 3" xfId="37607" xr:uid="{00000000-0005-0000-0000-000085250000}"/>
    <cellStyle name="20% - uthevingsfarge 1 46 2 4" xfId="37608" xr:uid="{00000000-0005-0000-0000-000086250000}"/>
    <cellStyle name="20% - uthevingsfarge 1 46 2 5" xfId="37609" xr:uid="{00000000-0005-0000-0000-000087250000}"/>
    <cellStyle name="20% - uthevingsfarge 1 46 2 6" xfId="37605" xr:uid="{00000000-0005-0000-0000-000088250000}"/>
    <cellStyle name="20% - uthevingsfarge 1 46 2_4 manuell" xfId="53880" xr:uid="{643A6204-5236-403F-A213-73D46CB7F92D}"/>
    <cellStyle name="20% - uthevingsfarge 1 46 3" xfId="2713" xr:uid="{00000000-0005-0000-0000-00008A250000}"/>
    <cellStyle name="20% - uthevingsfarge 1 46 3 2" xfId="37610" xr:uid="{00000000-0005-0000-0000-00008B250000}"/>
    <cellStyle name="20% - uthevingsfarge 1 46 3_CC1" xfId="53881" xr:uid="{3A293F46-6724-497D-81DF-84EAAF1C99ED}"/>
    <cellStyle name="20% - uthevingsfarge 1 46 4" xfId="37611" xr:uid="{00000000-0005-0000-0000-00008C250000}"/>
    <cellStyle name="20% - uthevingsfarge 1 46 5" xfId="37612" xr:uid="{00000000-0005-0000-0000-00008D250000}"/>
    <cellStyle name="20% - uthevingsfarge 1 46 6" xfId="37613" xr:uid="{00000000-0005-0000-0000-00008E250000}"/>
    <cellStyle name="20% - uthevingsfarge 1 46 7" xfId="37604" xr:uid="{00000000-0005-0000-0000-00008F250000}"/>
    <cellStyle name="20% - uthevingsfarge 1 46_4 manuell" xfId="53882"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6" xr:uid="{00000000-0005-0000-0000-000094250000}"/>
    <cellStyle name="20% - uthevingsfarge 1 47 2 2_CC1" xfId="53883" xr:uid="{2F64071A-8587-4222-A4CB-E8FC4964E9A7}"/>
    <cellStyle name="20% - uthevingsfarge 1 47 2 3" xfId="37617" xr:uid="{00000000-0005-0000-0000-000095250000}"/>
    <cellStyle name="20% - uthevingsfarge 1 47 2 4" xfId="37618" xr:uid="{00000000-0005-0000-0000-000096250000}"/>
    <cellStyle name="20% - uthevingsfarge 1 47 2 5" xfId="37619" xr:uid="{00000000-0005-0000-0000-000097250000}"/>
    <cellStyle name="20% - uthevingsfarge 1 47 2 6" xfId="37615" xr:uid="{00000000-0005-0000-0000-000098250000}"/>
    <cellStyle name="20% - uthevingsfarge 1 47 2_4 manuell" xfId="53884" xr:uid="{68A00FDD-092A-4C0A-9D36-EC1939B7DDFE}"/>
    <cellStyle name="20% - uthevingsfarge 1 47 3" xfId="2717" xr:uid="{00000000-0005-0000-0000-00009A250000}"/>
    <cellStyle name="20% - uthevingsfarge 1 47 3 2" xfId="37620" xr:uid="{00000000-0005-0000-0000-00009B250000}"/>
    <cellStyle name="20% - uthevingsfarge 1 47 3_CC1" xfId="53885" xr:uid="{F518A7B5-2D77-4ED8-BB6A-9D179C0F44A4}"/>
    <cellStyle name="20% - uthevingsfarge 1 47 4" xfId="37621" xr:uid="{00000000-0005-0000-0000-00009C250000}"/>
    <cellStyle name="20% - uthevingsfarge 1 47 5" xfId="37622" xr:uid="{00000000-0005-0000-0000-00009D250000}"/>
    <cellStyle name="20% - uthevingsfarge 1 47 6" xfId="37623" xr:uid="{00000000-0005-0000-0000-00009E250000}"/>
    <cellStyle name="20% - uthevingsfarge 1 47 7" xfId="37614" xr:uid="{00000000-0005-0000-0000-00009F250000}"/>
    <cellStyle name="20% - uthevingsfarge 1 47_4 manuell" xfId="53886"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6" xr:uid="{00000000-0005-0000-0000-0000A4250000}"/>
    <cellStyle name="20% - uthevingsfarge 1 48 2 2_CC1" xfId="53887" xr:uid="{5B05487F-EA7D-45C6-9F69-8F9B707A0223}"/>
    <cellStyle name="20% - uthevingsfarge 1 48 2 3" xfId="37627" xr:uid="{00000000-0005-0000-0000-0000A5250000}"/>
    <cellStyle name="20% - uthevingsfarge 1 48 2 4" xfId="37628" xr:uid="{00000000-0005-0000-0000-0000A6250000}"/>
    <cellStyle name="20% - uthevingsfarge 1 48 2 5" xfId="37629" xr:uid="{00000000-0005-0000-0000-0000A7250000}"/>
    <cellStyle name="20% - uthevingsfarge 1 48 2 6" xfId="37625" xr:uid="{00000000-0005-0000-0000-0000A8250000}"/>
    <cellStyle name="20% - uthevingsfarge 1 48 2_4 manuell" xfId="53888" xr:uid="{C181F97D-BF98-4EDA-94A6-089635DC1D40}"/>
    <cellStyle name="20% - uthevingsfarge 1 48 3" xfId="2721" xr:uid="{00000000-0005-0000-0000-0000AA250000}"/>
    <cellStyle name="20% - uthevingsfarge 1 48 3 2" xfId="37630" xr:uid="{00000000-0005-0000-0000-0000AB250000}"/>
    <cellStyle name="20% - uthevingsfarge 1 48 3_CC1" xfId="53889" xr:uid="{18E6912E-869A-46F8-91C7-E7959414AEF3}"/>
    <cellStyle name="20% - uthevingsfarge 1 48 4" xfId="37631" xr:uid="{00000000-0005-0000-0000-0000AC250000}"/>
    <cellStyle name="20% - uthevingsfarge 1 48 5" xfId="37632" xr:uid="{00000000-0005-0000-0000-0000AD250000}"/>
    <cellStyle name="20% - uthevingsfarge 1 48 6" xfId="37633" xr:uid="{00000000-0005-0000-0000-0000AE250000}"/>
    <cellStyle name="20% - uthevingsfarge 1 48 7" xfId="37624" xr:uid="{00000000-0005-0000-0000-0000AF250000}"/>
    <cellStyle name="20% - uthevingsfarge 1 48_4 manuell" xfId="53890"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6" xr:uid="{00000000-0005-0000-0000-0000B4250000}"/>
    <cellStyle name="20% - uthevingsfarge 1 49 2 2_CC1" xfId="53891" xr:uid="{C4B110B4-9AC4-436C-83B3-40095A06F499}"/>
    <cellStyle name="20% - uthevingsfarge 1 49 2 3" xfId="37637" xr:uid="{00000000-0005-0000-0000-0000B5250000}"/>
    <cellStyle name="20% - uthevingsfarge 1 49 2 4" xfId="37638" xr:uid="{00000000-0005-0000-0000-0000B6250000}"/>
    <cellStyle name="20% - uthevingsfarge 1 49 2 5" xfId="37639" xr:uid="{00000000-0005-0000-0000-0000B7250000}"/>
    <cellStyle name="20% - uthevingsfarge 1 49 2 6" xfId="37635" xr:uid="{00000000-0005-0000-0000-0000B8250000}"/>
    <cellStyle name="20% - uthevingsfarge 1 49 2_4 manuell" xfId="53892" xr:uid="{C84C48F8-5B20-4785-8046-C8E088A092F0}"/>
    <cellStyle name="20% - uthevingsfarge 1 49 3" xfId="2725" xr:uid="{00000000-0005-0000-0000-0000BA250000}"/>
    <cellStyle name="20% - uthevingsfarge 1 49 3 2" xfId="37640" xr:uid="{00000000-0005-0000-0000-0000BB250000}"/>
    <cellStyle name="20% - uthevingsfarge 1 49 3_CC1" xfId="53893" xr:uid="{EFA27E5C-83BD-4CF5-B63F-A497DE6B1C69}"/>
    <cellStyle name="20% - uthevingsfarge 1 49 4" xfId="37641" xr:uid="{00000000-0005-0000-0000-0000BC250000}"/>
    <cellStyle name="20% - uthevingsfarge 1 49 5" xfId="37642" xr:uid="{00000000-0005-0000-0000-0000BD250000}"/>
    <cellStyle name="20% - uthevingsfarge 1 49 6" xfId="37643" xr:uid="{00000000-0005-0000-0000-0000BE250000}"/>
    <cellStyle name="20% - uthevingsfarge 1 49 7" xfId="37634" xr:uid="{00000000-0005-0000-0000-0000BF250000}"/>
    <cellStyle name="20% - uthevingsfarge 1 49_4 manuell" xfId="53894"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6" xr:uid="{00000000-0005-0000-0000-0000C4250000}"/>
    <cellStyle name="20% - uthevingsfarge 1 5 2 2 2 2" xfId="43489" xr:uid="{00000000-0005-0000-0000-0000C5250000}"/>
    <cellStyle name="20% - uthevingsfarge 1 5 2 2 3" xfId="43490" xr:uid="{00000000-0005-0000-0000-0000C6250000}"/>
    <cellStyle name="20% - uthevingsfarge 1 5 2 2_3. Chng in credit spreads" xfId="43491" xr:uid="{00000000-0005-0000-0000-0000C7250000}"/>
    <cellStyle name="20% - uthevingsfarge 1 5 2 3" xfId="37647" xr:uid="{00000000-0005-0000-0000-0000C8250000}"/>
    <cellStyle name="20% - uthevingsfarge 1 5 2 3 2" xfId="43492" xr:uid="{00000000-0005-0000-0000-0000C9250000}"/>
    <cellStyle name="20% - uthevingsfarge 1 5 2 3 2 2" xfId="43493" xr:uid="{00000000-0005-0000-0000-0000CA250000}"/>
    <cellStyle name="20% - uthevingsfarge 1 5 2 3 3" xfId="43494" xr:uid="{00000000-0005-0000-0000-0000CB250000}"/>
    <cellStyle name="20% - uthevingsfarge 1 5 2 3_3. Chng in credit spreads" xfId="43495" xr:uid="{00000000-0005-0000-0000-0000CC250000}"/>
    <cellStyle name="20% - uthevingsfarge 1 5 2 4" xfId="37648" xr:uid="{00000000-0005-0000-0000-0000CD250000}"/>
    <cellStyle name="20% - uthevingsfarge 1 5 2 4 2" xfId="43496" xr:uid="{00000000-0005-0000-0000-0000CE250000}"/>
    <cellStyle name="20% - uthevingsfarge 1 5 2 5" xfId="37649" xr:uid="{00000000-0005-0000-0000-0000CF250000}"/>
    <cellStyle name="20% - uthevingsfarge 1 5 2 6" xfId="37645" xr:uid="{00000000-0005-0000-0000-0000D0250000}"/>
    <cellStyle name="20% - uthevingsfarge 1 5 2_3. Chng in credit spreads" xfId="43497" xr:uid="{00000000-0005-0000-0000-0000D1250000}"/>
    <cellStyle name="20% - uthevingsfarge 1 5 3" xfId="2729" xr:uid="{00000000-0005-0000-0000-0000D2250000}"/>
    <cellStyle name="20% - uthevingsfarge 1 5 3 2" xfId="14578" xr:uid="{00000000-0005-0000-0000-0000D3250000}"/>
    <cellStyle name="20% - uthevingsfarge 1 5 3 2 2" xfId="43498" xr:uid="{00000000-0005-0000-0000-0000D4250000}"/>
    <cellStyle name="20% - uthevingsfarge 1 5 3 3" xfId="37650" xr:uid="{00000000-0005-0000-0000-0000D5250000}"/>
    <cellStyle name="20% - uthevingsfarge 1 5 3_3. Chng in credit spreads" xfId="43499" xr:uid="{00000000-0005-0000-0000-0000D6250000}"/>
    <cellStyle name="20% - uthevingsfarge 1 5 4" xfId="14579" xr:uid="{00000000-0005-0000-0000-0000D7250000}"/>
    <cellStyle name="20% - uthevingsfarge 1 5 4 2" xfId="37651" xr:uid="{00000000-0005-0000-0000-0000D8250000}"/>
    <cellStyle name="20% - uthevingsfarge 1 5 4 2 2" xfId="43500" xr:uid="{00000000-0005-0000-0000-0000D9250000}"/>
    <cellStyle name="20% - uthevingsfarge 1 5 4 3" xfId="43501" xr:uid="{00000000-0005-0000-0000-0000DA250000}"/>
    <cellStyle name="20% - uthevingsfarge 1 5 4_3. Chng in credit spreads" xfId="43502" xr:uid="{00000000-0005-0000-0000-0000DB250000}"/>
    <cellStyle name="20% - uthevingsfarge 1 5 5" xfId="14580" xr:uid="{00000000-0005-0000-0000-0000DC250000}"/>
    <cellStyle name="20% - uthevingsfarge 1 5 5 2" xfId="37652" xr:uid="{00000000-0005-0000-0000-0000DD250000}"/>
    <cellStyle name="20% - uthevingsfarge 1 5 6" xfId="37653" xr:uid="{00000000-0005-0000-0000-0000DE250000}"/>
    <cellStyle name="20% - uthevingsfarge 1 5 7" xfId="37644" xr:uid="{00000000-0005-0000-0000-0000DF250000}"/>
    <cellStyle name="20% - uthevingsfarge 1 5 8" xfId="43503" xr:uid="{00000000-0005-0000-0000-0000E0250000}"/>
    <cellStyle name="20% - uthevingsfarge 1 5 9" xfId="43504" xr:uid="{00000000-0005-0000-0000-0000E1250000}"/>
    <cellStyle name="20% - uthevingsfarge 1 5_3. Chng in credit spreads" xfId="43505"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6" xr:uid="{00000000-0005-0000-0000-0000E6250000}"/>
    <cellStyle name="20% - uthevingsfarge 1 50 2 2_CC1" xfId="53895" xr:uid="{49FA0DAF-3BC8-4AD2-917E-B77BFD68241D}"/>
    <cellStyle name="20% - uthevingsfarge 1 50 2 3" xfId="37657" xr:uid="{00000000-0005-0000-0000-0000E7250000}"/>
    <cellStyle name="20% - uthevingsfarge 1 50 2 4" xfId="37658" xr:uid="{00000000-0005-0000-0000-0000E8250000}"/>
    <cellStyle name="20% - uthevingsfarge 1 50 2 5" xfId="37659" xr:uid="{00000000-0005-0000-0000-0000E9250000}"/>
    <cellStyle name="20% - uthevingsfarge 1 50 2 6" xfId="37655" xr:uid="{00000000-0005-0000-0000-0000EA250000}"/>
    <cellStyle name="20% - uthevingsfarge 1 50 2_4 manuell" xfId="53896" xr:uid="{5734068D-5696-4F48-91EF-814A0328147D}"/>
    <cellStyle name="20% - uthevingsfarge 1 50 3" xfId="2733" xr:uid="{00000000-0005-0000-0000-0000EC250000}"/>
    <cellStyle name="20% - uthevingsfarge 1 50 3 2" xfId="37660" xr:uid="{00000000-0005-0000-0000-0000ED250000}"/>
    <cellStyle name="20% - uthevingsfarge 1 50 3_CC1" xfId="53897" xr:uid="{5A0B4183-4A47-4F6B-8D48-4EFAFBA63139}"/>
    <cellStyle name="20% - uthevingsfarge 1 50 4" xfId="37661" xr:uid="{00000000-0005-0000-0000-0000EE250000}"/>
    <cellStyle name="20% - uthevingsfarge 1 50 5" xfId="37662" xr:uid="{00000000-0005-0000-0000-0000EF250000}"/>
    <cellStyle name="20% - uthevingsfarge 1 50 6" xfId="37663" xr:uid="{00000000-0005-0000-0000-0000F0250000}"/>
    <cellStyle name="20% - uthevingsfarge 1 50 7" xfId="37654" xr:uid="{00000000-0005-0000-0000-0000F1250000}"/>
    <cellStyle name="20% - uthevingsfarge 1 50_4 manuell" xfId="53898"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6" xr:uid="{00000000-0005-0000-0000-0000F6250000}"/>
    <cellStyle name="20% - uthevingsfarge 1 51 2 2_CC1" xfId="53899" xr:uid="{AD52D3ED-E8C5-472B-BE40-ABA631C79893}"/>
    <cellStyle name="20% - uthevingsfarge 1 51 2 3" xfId="37667" xr:uid="{00000000-0005-0000-0000-0000F7250000}"/>
    <cellStyle name="20% - uthevingsfarge 1 51 2 4" xfId="37668" xr:uid="{00000000-0005-0000-0000-0000F8250000}"/>
    <cellStyle name="20% - uthevingsfarge 1 51 2 5" xfId="37669" xr:uid="{00000000-0005-0000-0000-0000F9250000}"/>
    <cellStyle name="20% - uthevingsfarge 1 51 2 6" xfId="37665" xr:uid="{00000000-0005-0000-0000-0000FA250000}"/>
    <cellStyle name="20% - uthevingsfarge 1 51 2_4 manuell" xfId="53900" xr:uid="{E508E5DD-C38A-4982-8481-C6675A6B134F}"/>
    <cellStyle name="20% - uthevingsfarge 1 51 3" xfId="2737" xr:uid="{00000000-0005-0000-0000-0000FC250000}"/>
    <cellStyle name="20% - uthevingsfarge 1 51 3 2" xfId="37670" xr:uid="{00000000-0005-0000-0000-0000FD250000}"/>
    <cellStyle name="20% - uthevingsfarge 1 51 3_CC1" xfId="53901" xr:uid="{A2DAE082-9DFD-4855-8C04-00965AC653A6}"/>
    <cellStyle name="20% - uthevingsfarge 1 51 4" xfId="37671" xr:uid="{00000000-0005-0000-0000-0000FE250000}"/>
    <cellStyle name="20% - uthevingsfarge 1 51 5" xfId="37672" xr:uid="{00000000-0005-0000-0000-0000FF250000}"/>
    <cellStyle name="20% - uthevingsfarge 1 51 6" xfId="37673" xr:uid="{00000000-0005-0000-0000-000000260000}"/>
    <cellStyle name="20% - uthevingsfarge 1 51 7" xfId="37664" xr:uid="{00000000-0005-0000-0000-000001260000}"/>
    <cellStyle name="20% - uthevingsfarge 1 51_4 manuell" xfId="53902"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6" xr:uid="{00000000-0005-0000-0000-000006260000}"/>
    <cellStyle name="20% - uthevingsfarge 1 52 2 2_CC1" xfId="53903" xr:uid="{ADB5EBF4-53E1-49F0-B3C0-92957B88126A}"/>
    <cellStyle name="20% - uthevingsfarge 1 52 2 3" xfId="37677" xr:uid="{00000000-0005-0000-0000-000007260000}"/>
    <cellStyle name="20% - uthevingsfarge 1 52 2 4" xfId="37678" xr:uid="{00000000-0005-0000-0000-000008260000}"/>
    <cellStyle name="20% - uthevingsfarge 1 52 2 5" xfId="37679" xr:uid="{00000000-0005-0000-0000-000009260000}"/>
    <cellStyle name="20% - uthevingsfarge 1 52 2 6" xfId="37675" xr:uid="{00000000-0005-0000-0000-00000A260000}"/>
    <cellStyle name="20% - uthevingsfarge 1 52 2_4 manuell" xfId="53904" xr:uid="{05FE9531-E1DA-4306-BA39-991D5ABD1F52}"/>
    <cellStyle name="20% - uthevingsfarge 1 52 3" xfId="2741" xr:uid="{00000000-0005-0000-0000-00000C260000}"/>
    <cellStyle name="20% - uthevingsfarge 1 52 3 2" xfId="37680" xr:uid="{00000000-0005-0000-0000-00000D260000}"/>
    <cellStyle name="20% - uthevingsfarge 1 52 3_CC1" xfId="53905" xr:uid="{04C106FC-172B-427A-B007-FBDD747D3DD5}"/>
    <cellStyle name="20% - uthevingsfarge 1 52 4" xfId="37681" xr:uid="{00000000-0005-0000-0000-00000E260000}"/>
    <cellStyle name="20% - uthevingsfarge 1 52 5" xfId="37682" xr:uid="{00000000-0005-0000-0000-00000F260000}"/>
    <cellStyle name="20% - uthevingsfarge 1 52 6" xfId="37683" xr:uid="{00000000-0005-0000-0000-000010260000}"/>
    <cellStyle name="20% - uthevingsfarge 1 52 7" xfId="37674" xr:uid="{00000000-0005-0000-0000-000011260000}"/>
    <cellStyle name="20% - uthevingsfarge 1 52_4 manuell" xfId="53906"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6" xr:uid="{00000000-0005-0000-0000-000016260000}"/>
    <cellStyle name="20% - uthevingsfarge 1 53 2 2_CC1" xfId="53907" xr:uid="{C1B18385-D274-42B3-B00F-1F7F3CD95701}"/>
    <cellStyle name="20% - uthevingsfarge 1 53 2 3" xfId="37687" xr:uid="{00000000-0005-0000-0000-000017260000}"/>
    <cellStyle name="20% - uthevingsfarge 1 53 2 4" xfId="37688" xr:uid="{00000000-0005-0000-0000-000018260000}"/>
    <cellStyle name="20% - uthevingsfarge 1 53 2 5" xfId="37689" xr:uid="{00000000-0005-0000-0000-000019260000}"/>
    <cellStyle name="20% - uthevingsfarge 1 53 2 6" xfId="37685" xr:uid="{00000000-0005-0000-0000-00001A260000}"/>
    <cellStyle name="20% - uthevingsfarge 1 53 2_4 manuell" xfId="53908" xr:uid="{B7530B82-63FC-4298-AEE7-AB54A299210E}"/>
    <cellStyle name="20% - uthevingsfarge 1 53 3" xfId="2745" xr:uid="{00000000-0005-0000-0000-00001C260000}"/>
    <cellStyle name="20% - uthevingsfarge 1 53 3 2" xfId="37690" xr:uid="{00000000-0005-0000-0000-00001D260000}"/>
    <cellStyle name="20% - uthevingsfarge 1 53 3_CC1" xfId="53909" xr:uid="{C2AD600D-B244-4017-A525-71279757AB56}"/>
    <cellStyle name="20% - uthevingsfarge 1 53 4" xfId="37691" xr:uid="{00000000-0005-0000-0000-00001E260000}"/>
    <cellStyle name="20% - uthevingsfarge 1 53 5" xfId="37692" xr:uid="{00000000-0005-0000-0000-00001F260000}"/>
    <cellStyle name="20% - uthevingsfarge 1 53 6" xfId="37693" xr:uid="{00000000-0005-0000-0000-000020260000}"/>
    <cellStyle name="20% - uthevingsfarge 1 53 7" xfId="37684" xr:uid="{00000000-0005-0000-0000-000021260000}"/>
    <cellStyle name="20% - uthevingsfarge 1 53_4 manuell" xfId="53910"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6" xr:uid="{00000000-0005-0000-0000-000026260000}"/>
    <cellStyle name="20% - uthevingsfarge 1 54 2 2_CC1" xfId="53911" xr:uid="{29381FC0-00D6-4752-8A9E-E7F519E8300F}"/>
    <cellStyle name="20% - uthevingsfarge 1 54 2 3" xfId="37697" xr:uid="{00000000-0005-0000-0000-000027260000}"/>
    <cellStyle name="20% - uthevingsfarge 1 54 2 4" xfId="37698" xr:uid="{00000000-0005-0000-0000-000028260000}"/>
    <cellStyle name="20% - uthevingsfarge 1 54 2 5" xfId="37699" xr:uid="{00000000-0005-0000-0000-000029260000}"/>
    <cellStyle name="20% - uthevingsfarge 1 54 2 6" xfId="37695" xr:uid="{00000000-0005-0000-0000-00002A260000}"/>
    <cellStyle name="20% - uthevingsfarge 1 54 2_4 manuell" xfId="53912" xr:uid="{7EAB0668-C65F-4808-AF71-B86F16F4EE35}"/>
    <cellStyle name="20% - uthevingsfarge 1 54 3" xfId="2749" xr:uid="{00000000-0005-0000-0000-00002C260000}"/>
    <cellStyle name="20% - uthevingsfarge 1 54 3 2" xfId="37700" xr:uid="{00000000-0005-0000-0000-00002D260000}"/>
    <cellStyle name="20% - uthevingsfarge 1 54 3_CC1" xfId="53913" xr:uid="{92D3BA92-6149-4CEA-A491-689DE0FDEC94}"/>
    <cellStyle name="20% - uthevingsfarge 1 54 4" xfId="37701" xr:uid="{00000000-0005-0000-0000-00002E260000}"/>
    <cellStyle name="20% - uthevingsfarge 1 54 5" xfId="37702" xr:uid="{00000000-0005-0000-0000-00002F260000}"/>
    <cellStyle name="20% - uthevingsfarge 1 54 6" xfId="37703" xr:uid="{00000000-0005-0000-0000-000030260000}"/>
    <cellStyle name="20% - uthevingsfarge 1 54 7" xfId="37694" xr:uid="{00000000-0005-0000-0000-000031260000}"/>
    <cellStyle name="20% - uthevingsfarge 1 54_4 manuell" xfId="53914"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6" xr:uid="{00000000-0005-0000-0000-000036260000}"/>
    <cellStyle name="20% - uthevingsfarge 1 55 2 2_CC1" xfId="53915" xr:uid="{29DD8AF5-5EDF-4A75-A8C1-C3D3BFB3F096}"/>
    <cellStyle name="20% - uthevingsfarge 1 55 2 3" xfId="37707" xr:uid="{00000000-0005-0000-0000-000037260000}"/>
    <cellStyle name="20% - uthevingsfarge 1 55 2 4" xfId="37708" xr:uid="{00000000-0005-0000-0000-000038260000}"/>
    <cellStyle name="20% - uthevingsfarge 1 55 2 5" xfId="37709" xr:uid="{00000000-0005-0000-0000-000039260000}"/>
    <cellStyle name="20% - uthevingsfarge 1 55 2 6" xfId="37705" xr:uid="{00000000-0005-0000-0000-00003A260000}"/>
    <cellStyle name="20% - uthevingsfarge 1 55 2_4 manuell" xfId="53916" xr:uid="{BF288006-9774-4EA9-BCD4-65C6081379C9}"/>
    <cellStyle name="20% - uthevingsfarge 1 55 3" xfId="2753" xr:uid="{00000000-0005-0000-0000-00003C260000}"/>
    <cellStyle name="20% - uthevingsfarge 1 55 3 2" xfId="37710" xr:uid="{00000000-0005-0000-0000-00003D260000}"/>
    <cellStyle name="20% - uthevingsfarge 1 55 3_CC1" xfId="53917" xr:uid="{F7ED1BF6-6ACB-4F53-BF7C-43476BB0E176}"/>
    <cellStyle name="20% - uthevingsfarge 1 55 4" xfId="37711" xr:uid="{00000000-0005-0000-0000-00003E260000}"/>
    <cellStyle name="20% - uthevingsfarge 1 55 5" xfId="37712" xr:uid="{00000000-0005-0000-0000-00003F260000}"/>
    <cellStyle name="20% - uthevingsfarge 1 55 6" xfId="37713" xr:uid="{00000000-0005-0000-0000-000040260000}"/>
    <cellStyle name="20% - uthevingsfarge 1 55 7" xfId="37704" xr:uid="{00000000-0005-0000-0000-000041260000}"/>
    <cellStyle name="20% - uthevingsfarge 1 55_4 manuell" xfId="53918"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6" xr:uid="{00000000-0005-0000-0000-000046260000}"/>
    <cellStyle name="20% - uthevingsfarge 1 56 2 2_CC1" xfId="53919" xr:uid="{8EB8241D-293E-415B-ABFC-69C3830F9C0D}"/>
    <cellStyle name="20% - uthevingsfarge 1 56 2 3" xfId="37717" xr:uid="{00000000-0005-0000-0000-000047260000}"/>
    <cellStyle name="20% - uthevingsfarge 1 56 2 4" xfId="37718" xr:uid="{00000000-0005-0000-0000-000048260000}"/>
    <cellStyle name="20% - uthevingsfarge 1 56 2 5" xfId="37719" xr:uid="{00000000-0005-0000-0000-000049260000}"/>
    <cellStyle name="20% - uthevingsfarge 1 56 2 6" xfId="37715" xr:uid="{00000000-0005-0000-0000-00004A260000}"/>
    <cellStyle name="20% - uthevingsfarge 1 56 2_4 manuell" xfId="53920" xr:uid="{72BB6D62-06B3-4E43-B74E-2E38F46FB965}"/>
    <cellStyle name="20% - uthevingsfarge 1 56 3" xfId="2757" xr:uid="{00000000-0005-0000-0000-00004C260000}"/>
    <cellStyle name="20% - uthevingsfarge 1 56 3 2" xfId="37720" xr:uid="{00000000-0005-0000-0000-00004D260000}"/>
    <cellStyle name="20% - uthevingsfarge 1 56 3_CC1" xfId="53921" xr:uid="{0968070F-AD0E-4C26-A843-F452A8D5F607}"/>
    <cellStyle name="20% - uthevingsfarge 1 56 4" xfId="37721" xr:uid="{00000000-0005-0000-0000-00004E260000}"/>
    <cellStyle name="20% - uthevingsfarge 1 56 5" xfId="37722" xr:uid="{00000000-0005-0000-0000-00004F260000}"/>
    <cellStyle name="20% - uthevingsfarge 1 56 6" xfId="37723" xr:uid="{00000000-0005-0000-0000-000050260000}"/>
    <cellStyle name="20% - uthevingsfarge 1 56 7" xfId="37714" xr:uid="{00000000-0005-0000-0000-000051260000}"/>
    <cellStyle name="20% - uthevingsfarge 1 56_4 manuell" xfId="53922"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6" xr:uid="{00000000-0005-0000-0000-000056260000}"/>
    <cellStyle name="20% - uthevingsfarge 1 57 2 2_CC1" xfId="53923" xr:uid="{BE718B77-E903-4A91-BFE0-16E22F30C005}"/>
    <cellStyle name="20% - uthevingsfarge 1 57 2 3" xfId="37727" xr:uid="{00000000-0005-0000-0000-000057260000}"/>
    <cellStyle name="20% - uthevingsfarge 1 57 2 4" xfId="37728" xr:uid="{00000000-0005-0000-0000-000058260000}"/>
    <cellStyle name="20% - uthevingsfarge 1 57 2 5" xfId="37729" xr:uid="{00000000-0005-0000-0000-000059260000}"/>
    <cellStyle name="20% - uthevingsfarge 1 57 2 6" xfId="37725" xr:uid="{00000000-0005-0000-0000-00005A260000}"/>
    <cellStyle name="20% - uthevingsfarge 1 57 2_4 manuell" xfId="53924" xr:uid="{282DDFCA-8B79-4A7F-BC37-2F159696B150}"/>
    <cellStyle name="20% - uthevingsfarge 1 57 3" xfId="2761" xr:uid="{00000000-0005-0000-0000-00005C260000}"/>
    <cellStyle name="20% - uthevingsfarge 1 57 3 2" xfId="37730" xr:uid="{00000000-0005-0000-0000-00005D260000}"/>
    <cellStyle name="20% - uthevingsfarge 1 57 3_CC1" xfId="53925" xr:uid="{678E7315-9147-432C-9AF6-8729AFE0FC84}"/>
    <cellStyle name="20% - uthevingsfarge 1 57 4" xfId="37731" xr:uid="{00000000-0005-0000-0000-00005E260000}"/>
    <cellStyle name="20% - uthevingsfarge 1 57 5" xfId="37732" xr:uid="{00000000-0005-0000-0000-00005F260000}"/>
    <cellStyle name="20% - uthevingsfarge 1 57 6" xfId="37733" xr:uid="{00000000-0005-0000-0000-000060260000}"/>
    <cellStyle name="20% - uthevingsfarge 1 57 7" xfId="37724" xr:uid="{00000000-0005-0000-0000-000061260000}"/>
    <cellStyle name="20% - uthevingsfarge 1 57_4 manuell" xfId="53926"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6" xr:uid="{00000000-0005-0000-0000-000066260000}"/>
    <cellStyle name="20% - uthevingsfarge 1 58 2 2_CC1" xfId="53927" xr:uid="{6DF748F6-C12D-43C1-94E4-F319B5966BAC}"/>
    <cellStyle name="20% - uthevingsfarge 1 58 2 3" xfId="37737" xr:uid="{00000000-0005-0000-0000-000067260000}"/>
    <cellStyle name="20% - uthevingsfarge 1 58 2 4" xfId="37738" xr:uid="{00000000-0005-0000-0000-000068260000}"/>
    <cellStyle name="20% - uthevingsfarge 1 58 2 5" xfId="37739" xr:uid="{00000000-0005-0000-0000-000069260000}"/>
    <cellStyle name="20% - uthevingsfarge 1 58 2 6" xfId="37735" xr:uid="{00000000-0005-0000-0000-00006A260000}"/>
    <cellStyle name="20% - uthevingsfarge 1 58 2_4 manuell" xfId="53928" xr:uid="{3BD1714B-ACE1-4F22-B56F-7FB6A0D014DD}"/>
    <cellStyle name="20% - uthevingsfarge 1 58 3" xfId="2765" xr:uid="{00000000-0005-0000-0000-00006C260000}"/>
    <cellStyle name="20% - uthevingsfarge 1 58 3 2" xfId="37740" xr:uid="{00000000-0005-0000-0000-00006D260000}"/>
    <cellStyle name="20% - uthevingsfarge 1 58 3_CC1" xfId="53929" xr:uid="{3175A7A7-EB04-4AC8-AF53-56B51D286739}"/>
    <cellStyle name="20% - uthevingsfarge 1 58 4" xfId="37741" xr:uid="{00000000-0005-0000-0000-00006E260000}"/>
    <cellStyle name="20% - uthevingsfarge 1 58 5" xfId="37742" xr:uid="{00000000-0005-0000-0000-00006F260000}"/>
    <cellStyle name="20% - uthevingsfarge 1 58 6" xfId="37743" xr:uid="{00000000-0005-0000-0000-000070260000}"/>
    <cellStyle name="20% - uthevingsfarge 1 58 7" xfId="37734" xr:uid="{00000000-0005-0000-0000-000071260000}"/>
    <cellStyle name="20% - uthevingsfarge 1 58_4 manuell" xfId="53930"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6" xr:uid="{00000000-0005-0000-0000-000076260000}"/>
    <cellStyle name="20% - uthevingsfarge 1 59 2 2_CC1" xfId="53931" xr:uid="{2CDA3B93-B135-4CB3-97D7-F47ACFB1B1ED}"/>
    <cellStyle name="20% - uthevingsfarge 1 59 2 3" xfId="37747" xr:uid="{00000000-0005-0000-0000-000077260000}"/>
    <cellStyle name="20% - uthevingsfarge 1 59 2 4" xfId="37748" xr:uid="{00000000-0005-0000-0000-000078260000}"/>
    <cellStyle name="20% - uthevingsfarge 1 59 2 5" xfId="37749" xr:uid="{00000000-0005-0000-0000-000079260000}"/>
    <cellStyle name="20% - uthevingsfarge 1 59 2 6" xfId="37745" xr:uid="{00000000-0005-0000-0000-00007A260000}"/>
    <cellStyle name="20% - uthevingsfarge 1 59 2_4 manuell" xfId="53932" xr:uid="{A16707F7-5013-4025-9F22-2575E2D56E7D}"/>
    <cellStyle name="20% - uthevingsfarge 1 59 3" xfId="2769" xr:uid="{00000000-0005-0000-0000-00007C260000}"/>
    <cellStyle name="20% - uthevingsfarge 1 59 3 2" xfId="37750" xr:uid="{00000000-0005-0000-0000-00007D260000}"/>
    <cellStyle name="20% - uthevingsfarge 1 59 3_CC1" xfId="53933" xr:uid="{39115F52-6D59-4B66-9BD0-B113896A454F}"/>
    <cellStyle name="20% - uthevingsfarge 1 59 4" xfId="37751" xr:uid="{00000000-0005-0000-0000-00007E260000}"/>
    <cellStyle name="20% - uthevingsfarge 1 59 5" xfId="37752" xr:uid="{00000000-0005-0000-0000-00007F260000}"/>
    <cellStyle name="20% - uthevingsfarge 1 59 6" xfId="37753" xr:uid="{00000000-0005-0000-0000-000080260000}"/>
    <cellStyle name="20% - uthevingsfarge 1 59 7" xfId="37744" xr:uid="{00000000-0005-0000-0000-000081260000}"/>
    <cellStyle name="20% - uthevingsfarge 1 59_4 manuell" xfId="53934"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6" xr:uid="{00000000-0005-0000-0000-000086260000}"/>
    <cellStyle name="20% - uthevingsfarge 1 6 2 2_CC1" xfId="53935" xr:uid="{7B5206EF-F530-4DC1-8C11-6A57074F1EEF}"/>
    <cellStyle name="20% - uthevingsfarge 1 6 2 3" xfId="37757" xr:uid="{00000000-0005-0000-0000-000087260000}"/>
    <cellStyle name="20% - uthevingsfarge 1 6 2 4" xfId="37758" xr:uid="{00000000-0005-0000-0000-000088260000}"/>
    <cellStyle name="20% - uthevingsfarge 1 6 2 5" xfId="37759" xr:uid="{00000000-0005-0000-0000-000089260000}"/>
    <cellStyle name="20% - uthevingsfarge 1 6 2 6" xfId="37755" xr:uid="{00000000-0005-0000-0000-00008A260000}"/>
    <cellStyle name="20% - uthevingsfarge 1 6 2_3. Chng in credit spreads" xfId="43506" xr:uid="{00000000-0005-0000-0000-00008B260000}"/>
    <cellStyle name="20% - uthevingsfarge 1 6 3" xfId="2773" xr:uid="{00000000-0005-0000-0000-00008C260000}"/>
    <cellStyle name="20% - uthevingsfarge 1 6 3 2" xfId="14581" xr:uid="{00000000-0005-0000-0000-00008D260000}"/>
    <cellStyle name="20% - uthevingsfarge 1 6 3 2 2" xfId="43507" xr:uid="{00000000-0005-0000-0000-00008E260000}"/>
    <cellStyle name="20% - uthevingsfarge 1 6 3 3" xfId="37760" xr:uid="{00000000-0005-0000-0000-00008F260000}"/>
    <cellStyle name="20% - uthevingsfarge 1 6 3_3. Chng in credit spreads" xfId="43508" xr:uid="{00000000-0005-0000-0000-000090260000}"/>
    <cellStyle name="20% - uthevingsfarge 1 6 4" xfId="14582" xr:uid="{00000000-0005-0000-0000-000091260000}"/>
    <cellStyle name="20% - uthevingsfarge 1 6 4 2" xfId="37761" xr:uid="{00000000-0005-0000-0000-000092260000}"/>
    <cellStyle name="20% - uthevingsfarge 1 6 5" xfId="14583" xr:uid="{00000000-0005-0000-0000-000093260000}"/>
    <cellStyle name="20% - uthevingsfarge 1 6 5 2" xfId="37762" xr:uid="{00000000-0005-0000-0000-000094260000}"/>
    <cellStyle name="20% - uthevingsfarge 1 6 6" xfId="37763" xr:uid="{00000000-0005-0000-0000-000095260000}"/>
    <cellStyle name="20% - uthevingsfarge 1 6 7" xfId="37754" xr:uid="{00000000-0005-0000-0000-000096260000}"/>
    <cellStyle name="20% - uthevingsfarge 1 6 8" xfId="43509" xr:uid="{00000000-0005-0000-0000-000097260000}"/>
    <cellStyle name="20% - uthevingsfarge 1 6 9" xfId="43510" xr:uid="{00000000-0005-0000-0000-000098260000}"/>
    <cellStyle name="20% - uthevingsfarge 1 6_3. Chng in credit spreads" xfId="43511"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2" xr:uid="{00000000-0005-0000-0000-0000B4260000}"/>
    <cellStyle name="20% - uthevingsfarge 1 69" xfId="43513"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6" xr:uid="{00000000-0005-0000-0000-0000B9260000}"/>
    <cellStyle name="20% - uthevingsfarge 1 7 2 2_CC1" xfId="53936" xr:uid="{14FD79D0-B478-462C-8068-87A460056AEE}"/>
    <cellStyle name="20% - uthevingsfarge 1 7 2 3" xfId="37767" xr:uid="{00000000-0005-0000-0000-0000BA260000}"/>
    <cellStyle name="20% - uthevingsfarge 1 7 2 4" xfId="37768" xr:uid="{00000000-0005-0000-0000-0000BB260000}"/>
    <cellStyle name="20% - uthevingsfarge 1 7 2 5" xfId="37769" xr:uid="{00000000-0005-0000-0000-0000BC260000}"/>
    <cellStyle name="20% - uthevingsfarge 1 7 2 6" xfId="37765" xr:uid="{00000000-0005-0000-0000-0000BD260000}"/>
    <cellStyle name="20% - uthevingsfarge 1 7 2_4 manuell" xfId="53937" xr:uid="{05F04167-57C7-4B81-9DA0-551319CE2615}"/>
    <cellStyle name="20% - uthevingsfarge 1 7 3" xfId="2777" xr:uid="{00000000-0005-0000-0000-0000BF260000}"/>
    <cellStyle name="20% - uthevingsfarge 1 7 3 2" xfId="14599" xr:uid="{00000000-0005-0000-0000-0000C0260000}"/>
    <cellStyle name="20% - uthevingsfarge 1 7 3 3" xfId="37770" xr:uid="{00000000-0005-0000-0000-0000C1260000}"/>
    <cellStyle name="20% - uthevingsfarge 1 7 3_AVA DVA EL" xfId="14600" xr:uid="{00000000-0005-0000-0000-0000C2260000}"/>
    <cellStyle name="20% - uthevingsfarge 1 7 4" xfId="14601" xr:uid="{00000000-0005-0000-0000-0000C3260000}"/>
    <cellStyle name="20% - uthevingsfarge 1 7 4 2" xfId="37771" xr:uid="{00000000-0005-0000-0000-0000C4260000}"/>
    <cellStyle name="20% - uthevingsfarge 1 7 5" xfId="14602" xr:uid="{00000000-0005-0000-0000-0000C5260000}"/>
    <cellStyle name="20% - uthevingsfarge 1 7 5 2" xfId="37772" xr:uid="{00000000-0005-0000-0000-0000C6260000}"/>
    <cellStyle name="20% - uthevingsfarge 1 7 6" xfId="37773" xr:uid="{00000000-0005-0000-0000-0000C7260000}"/>
    <cellStyle name="20% - uthevingsfarge 1 7 7" xfId="37764" xr:uid="{00000000-0005-0000-0000-0000C8260000}"/>
    <cellStyle name="20% - uthevingsfarge 1 7 8" xfId="43514" xr:uid="{00000000-0005-0000-0000-0000C9260000}"/>
    <cellStyle name="20% - uthevingsfarge 1 7_3. Chng in credit spreads" xfId="43515" xr:uid="{00000000-0005-0000-0000-0000CA260000}"/>
    <cellStyle name="20% - uthevingsfarge 1 70" xfId="43516" xr:uid="{00000000-0005-0000-0000-0000CB260000}"/>
    <cellStyle name="20% - uthevingsfarge 1 71" xfId="43517" xr:uid="{00000000-0005-0000-0000-0000CC260000}"/>
    <cellStyle name="20% - uthevingsfarge 1 72" xfId="43518" xr:uid="{00000000-0005-0000-0000-0000CD260000}"/>
    <cellStyle name="20% - uthevingsfarge 1 73" xfId="43519" xr:uid="{00000000-0005-0000-0000-0000CE260000}"/>
    <cellStyle name="20% - uthevingsfarge 1 74" xfId="43520"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6" xr:uid="{00000000-0005-0000-0000-0000D3260000}"/>
    <cellStyle name="20% - uthevingsfarge 1 8 2 2_CC1" xfId="53938" xr:uid="{17F8CE44-1949-4324-A601-4C5F9027780B}"/>
    <cellStyle name="20% - uthevingsfarge 1 8 2 3" xfId="37777" xr:uid="{00000000-0005-0000-0000-0000D4260000}"/>
    <cellStyle name="20% - uthevingsfarge 1 8 2 4" xfId="37778" xr:uid="{00000000-0005-0000-0000-0000D5260000}"/>
    <cellStyle name="20% - uthevingsfarge 1 8 2 5" xfId="37779" xr:uid="{00000000-0005-0000-0000-0000D6260000}"/>
    <cellStyle name="20% - uthevingsfarge 1 8 2 6" xfId="37775" xr:uid="{00000000-0005-0000-0000-0000D7260000}"/>
    <cellStyle name="20% - uthevingsfarge 1 8 2_4 manuell" xfId="53939" xr:uid="{10B7C549-D17A-407D-8C70-82D70CBA5FAE}"/>
    <cellStyle name="20% - uthevingsfarge 1 8 3" xfId="2781" xr:uid="{00000000-0005-0000-0000-0000D9260000}"/>
    <cellStyle name="20% - uthevingsfarge 1 8 3 2" xfId="37780" xr:uid="{00000000-0005-0000-0000-0000DA260000}"/>
    <cellStyle name="20% - uthevingsfarge 1 8 3_CC1" xfId="53940" xr:uid="{77D2116E-0ADF-46C9-9FC2-C832EC315956}"/>
    <cellStyle name="20% - uthevingsfarge 1 8 4" xfId="37781" xr:uid="{00000000-0005-0000-0000-0000DB260000}"/>
    <cellStyle name="20% - uthevingsfarge 1 8 5" xfId="37782" xr:uid="{00000000-0005-0000-0000-0000DC260000}"/>
    <cellStyle name="20% - uthevingsfarge 1 8 6" xfId="37783" xr:uid="{00000000-0005-0000-0000-0000DD260000}"/>
    <cellStyle name="20% - uthevingsfarge 1 8 7" xfId="37774" xr:uid="{00000000-0005-0000-0000-0000DE260000}"/>
    <cellStyle name="20% - uthevingsfarge 1 8_3. Chng in credit spreads" xfId="43521"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6" xr:uid="{00000000-0005-0000-0000-0000E3260000}"/>
    <cellStyle name="20% - uthevingsfarge 1 9 2 2_CC1" xfId="53941" xr:uid="{4A923443-094F-4D07-9ED8-57DE56CB8FDA}"/>
    <cellStyle name="20% - uthevingsfarge 1 9 2 3" xfId="37787" xr:uid="{00000000-0005-0000-0000-0000E4260000}"/>
    <cellStyle name="20% - uthevingsfarge 1 9 2 4" xfId="37788" xr:uid="{00000000-0005-0000-0000-0000E5260000}"/>
    <cellStyle name="20% - uthevingsfarge 1 9 2 5" xfId="37789" xr:uid="{00000000-0005-0000-0000-0000E6260000}"/>
    <cellStyle name="20% - uthevingsfarge 1 9 2 6" xfId="37785" xr:uid="{00000000-0005-0000-0000-0000E7260000}"/>
    <cellStyle name="20% - uthevingsfarge 1 9 2_4 manuell" xfId="53942" xr:uid="{6B409386-63C7-4504-A3AD-E92C15723FE7}"/>
    <cellStyle name="20% - uthevingsfarge 1 9 3" xfId="2785" xr:uid="{00000000-0005-0000-0000-0000E9260000}"/>
    <cellStyle name="20% - uthevingsfarge 1 9 3 2" xfId="37790" xr:uid="{00000000-0005-0000-0000-0000EA260000}"/>
    <cellStyle name="20% - uthevingsfarge 1 9 3_CC1" xfId="53943" xr:uid="{3D7DC7E3-C697-409E-A5E8-DB395D69FCDF}"/>
    <cellStyle name="20% - uthevingsfarge 1 9 4" xfId="37791" xr:uid="{00000000-0005-0000-0000-0000EB260000}"/>
    <cellStyle name="20% - uthevingsfarge 1 9 5" xfId="37792" xr:uid="{00000000-0005-0000-0000-0000EC260000}"/>
    <cellStyle name="20% - uthevingsfarge 1 9 6" xfId="37793" xr:uid="{00000000-0005-0000-0000-0000ED260000}"/>
    <cellStyle name="20% - uthevingsfarge 1 9 7" xfId="37784" xr:uid="{00000000-0005-0000-0000-0000EE260000}"/>
    <cellStyle name="20% - uthevingsfarge 1 9_4 manuell" xfId="53944" xr:uid="{4252D706-84EE-4905-AE51-5B83DDEF9619}"/>
    <cellStyle name="20% - uthevingsfarge 1_4 manuell" xfId="53945"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6" xr:uid="{00000000-0005-0000-0000-0000F5260000}"/>
    <cellStyle name="20% - uthevingsfarge 2 10 2 2_CC1" xfId="53946" xr:uid="{ADB4E108-7A8A-49A0-B334-03E87F6B8518}"/>
    <cellStyle name="20% - uthevingsfarge 2 10 2 3" xfId="37797" xr:uid="{00000000-0005-0000-0000-0000F6260000}"/>
    <cellStyle name="20% - uthevingsfarge 2 10 2 4" xfId="37798" xr:uid="{00000000-0005-0000-0000-0000F7260000}"/>
    <cellStyle name="20% - uthevingsfarge 2 10 2 5" xfId="37799" xr:uid="{00000000-0005-0000-0000-0000F8260000}"/>
    <cellStyle name="20% - uthevingsfarge 2 10 2 6" xfId="37795" xr:uid="{00000000-0005-0000-0000-0000F9260000}"/>
    <cellStyle name="20% - uthevingsfarge 2 10 2_4 manuell" xfId="53947" xr:uid="{B8B6AA45-7749-439B-A6EA-B1B7D5329685}"/>
    <cellStyle name="20% - uthevingsfarge 2 10 3" xfId="2789" xr:uid="{00000000-0005-0000-0000-0000FB260000}"/>
    <cellStyle name="20% - uthevingsfarge 2 10 3 2" xfId="37800" xr:uid="{00000000-0005-0000-0000-0000FC260000}"/>
    <cellStyle name="20% - uthevingsfarge 2 10 3_CC1" xfId="53948" xr:uid="{4EB0B2DA-86A9-485E-AFB1-C8EC32F9EC59}"/>
    <cellStyle name="20% - uthevingsfarge 2 10 4" xfId="37801" xr:uid="{00000000-0005-0000-0000-0000FD260000}"/>
    <cellStyle name="20% - uthevingsfarge 2 10 5" xfId="37802" xr:uid="{00000000-0005-0000-0000-0000FE260000}"/>
    <cellStyle name="20% - uthevingsfarge 2 10 6" xfId="37803" xr:uid="{00000000-0005-0000-0000-0000FF260000}"/>
    <cellStyle name="20% - uthevingsfarge 2 10 7" xfId="37794" xr:uid="{00000000-0005-0000-0000-000000270000}"/>
    <cellStyle name="20% - uthevingsfarge 2 10_4 manuell" xfId="53949"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6" xr:uid="{00000000-0005-0000-0000-000005270000}"/>
    <cellStyle name="20% - uthevingsfarge 2 11 2 2_CC1" xfId="53950" xr:uid="{796F5E31-4C15-4BCE-AC99-4F2CC92F8B3B}"/>
    <cellStyle name="20% - uthevingsfarge 2 11 2 3" xfId="37807" xr:uid="{00000000-0005-0000-0000-000006270000}"/>
    <cellStyle name="20% - uthevingsfarge 2 11 2 4" xfId="37808" xr:uid="{00000000-0005-0000-0000-000007270000}"/>
    <cellStyle name="20% - uthevingsfarge 2 11 2 5" xfId="37809" xr:uid="{00000000-0005-0000-0000-000008270000}"/>
    <cellStyle name="20% - uthevingsfarge 2 11 2 6" xfId="37805" xr:uid="{00000000-0005-0000-0000-000009270000}"/>
    <cellStyle name="20% - uthevingsfarge 2 11 2_4 manuell" xfId="53951" xr:uid="{52BE4A1C-91EE-4B9C-A53E-38C5BB5FE4B5}"/>
    <cellStyle name="20% - uthevingsfarge 2 11 3" xfId="2793" xr:uid="{00000000-0005-0000-0000-00000B270000}"/>
    <cellStyle name="20% - uthevingsfarge 2 11 3 2" xfId="37810" xr:uid="{00000000-0005-0000-0000-00000C270000}"/>
    <cellStyle name="20% - uthevingsfarge 2 11 3_CC1" xfId="53952" xr:uid="{B28F73E1-DB16-487B-B47C-FABEC1A607E2}"/>
    <cellStyle name="20% - uthevingsfarge 2 11 4" xfId="37811" xr:uid="{00000000-0005-0000-0000-00000D270000}"/>
    <cellStyle name="20% - uthevingsfarge 2 11 5" xfId="37812" xr:uid="{00000000-0005-0000-0000-00000E270000}"/>
    <cellStyle name="20% - uthevingsfarge 2 11 6" xfId="37813" xr:uid="{00000000-0005-0000-0000-00000F270000}"/>
    <cellStyle name="20% - uthevingsfarge 2 11 7" xfId="37804" xr:uid="{00000000-0005-0000-0000-000010270000}"/>
    <cellStyle name="20% - uthevingsfarge 2 11_4 manuell" xfId="53953"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6" xr:uid="{00000000-0005-0000-0000-000015270000}"/>
    <cellStyle name="20% - uthevingsfarge 2 12 2 2_CC1" xfId="53954" xr:uid="{F00A13F1-2EF8-494B-920C-177BB3328635}"/>
    <cellStyle name="20% - uthevingsfarge 2 12 2 3" xfId="37817" xr:uid="{00000000-0005-0000-0000-000016270000}"/>
    <cellStyle name="20% - uthevingsfarge 2 12 2 4" xfId="37818" xr:uid="{00000000-0005-0000-0000-000017270000}"/>
    <cellStyle name="20% - uthevingsfarge 2 12 2 5" xfId="37819" xr:uid="{00000000-0005-0000-0000-000018270000}"/>
    <cellStyle name="20% - uthevingsfarge 2 12 2 6" xfId="37815" xr:uid="{00000000-0005-0000-0000-000019270000}"/>
    <cellStyle name="20% - uthevingsfarge 2 12 2_4 manuell" xfId="53955" xr:uid="{DFAFD066-3429-4571-B9E9-216F69AC29A9}"/>
    <cellStyle name="20% - uthevingsfarge 2 12 3" xfId="2797" xr:uid="{00000000-0005-0000-0000-00001B270000}"/>
    <cellStyle name="20% - uthevingsfarge 2 12 3 2" xfId="37820" xr:uid="{00000000-0005-0000-0000-00001C270000}"/>
    <cellStyle name="20% - uthevingsfarge 2 12 3_CC1" xfId="53956" xr:uid="{613A708C-2811-4A59-8032-EF239008B6BC}"/>
    <cellStyle name="20% - uthevingsfarge 2 12 4" xfId="37821" xr:uid="{00000000-0005-0000-0000-00001D270000}"/>
    <cellStyle name="20% - uthevingsfarge 2 12 5" xfId="37822" xr:uid="{00000000-0005-0000-0000-00001E270000}"/>
    <cellStyle name="20% - uthevingsfarge 2 12 6" xfId="37823" xr:uid="{00000000-0005-0000-0000-00001F270000}"/>
    <cellStyle name="20% - uthevingsfarge 2 12 7" xfId="37814" xr:uid="{00000000-0005-0000-0000-000020270000}"/>
    <cellStyle name="20% - uthevingsfarge 2 12_4 manuell" xfId="53957"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6" xr:uid="{00000000-0005-0000-0000-000025270000}"/>
    <cellStyle name="20% - uthevingsfarge 2 13 2 2_CC1" xfId="53958" xr:uid="{8D4AC560-BA0D-4722-A7DF-01000EDF6F32}"/>
    <cellStyle name="20% - uthevingsfarge 2 13 2 3" xfId="37827" xr:uid="{00000000-0005-0000-0000-000026270000}"/>
    <cellStyle name="20% - uthevingsfarge 2 13 2 4" xfId="37828" xr:uid="{00000000-0005-0000-0000-000027270000}"/>
    <cellStyle name="20% - uthevingsfarge 2 13 2 5" xfId="37829" xr:uid="{00000000-0005-0000-0000-000028270000}"/>
    <cellStyle name="20% - uthevingsfarge 2 13 2 6" xfId="37825" xr:uid="{00000000-0005-0000-0000-000029270000}"/>
    <cellStyle name="20% - uthevingsfarge 2 13 2_4 manuell" xfId="53959" xr:uid="{1641AA43-EA40-43F7-B09E-959BA6B1D95C}"/>
    <cellStyle name="20% - uthevingsfarge 2 13 3" xfId="2801" xr:uid="{00000000-0005-0000-0000-00002B270000}"/>
    <cellStyle name="20% - uthevingsfarge 2 13 3 2" xfId="37830" xr:uid="{00000000-0005-0000-0000-00002C270000}"/>
    <cellStyle name="20% - uthevingsfarge 2 13 3_CC1" xfId="53960" xr:uid="{4693ED3E-B7D2-4FDC-BE7D-0E2278FF2ED4}"/>
    <cellStyle name="20% - uthevingsfarge 2 13 4" xfId="37831" xr:uid="{00000000-0005-0000-0000-00002D270000}"/>
    <cellStyle name="20% - uthevingsfarge 2 13 5" xfId="37832" xr:uid="{00000000-0005-0000-0000-00002E270000}"/>
    <cellStyle name="20% - uthevingsfarge 2 13 6" xfId="37833" xr:uid="{00000000-0005-0000-0000-00002F270000}"/>
    <cellStyle name="20% - uthevingsfarge 2 13 7" xfId="37824" xr:uid="{00000000-0005-0000-0000-000030270000}"/>
    <cellStyle name="20% - uthevingsfarge 2 13_4 manuell" xfId="53961"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6" xr:uid="{00000000-0005-0000-0000-000035270000}"/>
    <cellStyle name="20% - uthevingsfarge 2 14 2 2_CC1" xfId="53962" xr:uid="{F118B932-AF52-4C25-A61B-F4DB5115ECDC}"/>
    <cellStyle name="20% - uthevingsfarge 2 14 2 3" xfId="37837" xr:uid="{00000000-0005-0000-0000-000036270000}"/>
    <cellStyle name="20% - uthevingsfarge 2 14 2 4" xfId="37838" xr:uid="{00000000-0005-0000-0000-000037270000}"/>
    <cellStyle name="20% - uthevingsfarge 2 14 2 5" xfId="37839" xr:uid="{00000000-0005-0000-0000-000038270000}"/>
    <cellStyle name="20% - uthevingsfarge 2 14 2 6" xfId="37835" xr:uid="{00000000-0005-0000-0000-000039270000}"/>
    <cellStyle name="20% - uthevingsfarge 2 14 2_4 manuell" xfId="53963" xr:uid="{5802556B-F7C0-4D6E-9EDB-AF2D4C665E70}"/>
    <cellStyle name="20% - uthevingsfarge 2 14 3" xfId="2805" xr:uid="{00000000-0005-0000-0000-00003B270000}"/>
    <cellStyle name="20% - uthevingsfarge 2 14 3 2" xfId="37840" xr:uid="{00000000-0005-0000-0000-00003C270000}"/>
    <cellStyle name="20% - uthevingsfarge 2 14 3_CC1" xfId="53964" xr:uid="{BDCA876D-CFB8-4664-96C0-6B9E33E94BFB}"/>
    <cellStyle name="20% - uthevingsfarge 2 14 4" xfId="37841" xr:uid="{00000000-0005-0000-0000-00003D270000}"/>
    <cellStyle name="20% - uthevingsfarge 2 14 5" xfId="37842" xr:uid="{00000000-0005-0000-0000-00003E270000}"/>
    <cellStyle name="20% - uthevingsfarge 2 14 6" xfId="37843" xr:uid="{00000000-0005-0000-0000-00003F270000}"/>
    <cellStyle name="20% - uthevingsfarge 2 14 7" xfId="37834" xr:uid="{00000000-0005-0000-0000-000040270000}"/>
    <cellStyle name="20% - uthevingsfarge 2 14_4 manuell" xfId="53965"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6" xr:uid="{00000000-0005-0000-0000-000045270000}"/>
    <cellStyle name="20% - uthevingsfarge 2 15 2 2_CC1" xfId="53966" xr:uid="{90DA2F09-1D97-4A5D-8060-D55BF4FA3C3D}"/>
    <cellStyle name="20% - uthevingsfarge 2 15 2 3" xfId="37847" xr:uid="{00000000-0005-0000-0000-000046270000}"/>
    <cellStyle name="20% - uthevingsfarge 2 15 2 4" xfId="37848" xr:uid="{00000000-0005-0000-0000-000047270000}"/>
    <cellStyle name="20% - uthevingsfarge 2 15 2 5" xfId="37849" xr:uid="{00000000-0005-0000-0000-000048270000}"/>
    <cellStyle name="20% - uthevingsfarge 2 15 2 6" xfId="37845" xr:uid="{00000000-0005-0000-0000-000049270000}"/>
    <cellStyle name="20% - uthevingsfarge 2 15 2_4 manuell" xfId="53967" xr:uid="{53B41D1F-42FE-4A33-B268-54C0B8ABB7C7}"/>
    <cellStyle name="20% - uthevingsfarge 2 15 3" xfId="2809" xr:uid="{00000000-0005-0000-0000-00004B270000}"/>
    <cellStyle name="20% - uthevingsfarge 2 15 3 2" xfId="37850" xr:uid="{00000000-0005-0000-0000-00004C270000}"/>
    <cellStyle name="20% - uthevingsfarge 2 15 3_CC1" xfId="53968" xr:uid="{1E924FB2-61E2-4675-AF99-3FF93D13B125}"/>
    <cellStyle name="20% - uthevingsfarge 2 15 4" xfId="37851" xr:uid="{00000000-0005-0000-0000-00004D270000}"/>
    <cellStyle name="20% - uthevingsfarge 2 15 5" xfId="37852" xr:uid="{00000000-0005-0000-0000-00004E270000}"/>
    <cellStyle name="20% - uthevingsfarge 2 15 6" xfId="37853" xr:uid="{00000000-0005-0000-0000-00004F270000}"/>
    <cellStyle name="20% - uthevingsfarge 2 15 7" xfId="37844" xr:uid="{00000000-0005-0000-0000-000050270000}"/>
    <cellStyle name="20% - uthevingsfarge 2 15_4 manuell" xfId="53969"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6" xr:uid="{00000000-0005-0000-0000-000055270000}"/>
    <cellStyle name="20% - uthevingsfarge 2 16 2 2_CC1" xfId="53970" xr:uid="{89FFB74F-F49B-4E00-86E1-EE72514D9B74}"/>
    <cellStyle name="20% - uthevingsfarge 2 16 2 3" xfId="37857" xr:uid="{00000000-0005-0000-0000-000056270000}"/>
    <cellStyle name="20% - uthevingsfarge 2 16 2 4" xfId="37858" xr:uid="{00000000-0005-0000-0000-000057270000}"/>
    <cellStyle name="20% - uthevingsfarge 2 16 2 5" xfId="37859" xr:uid="{00000000-0005-0000-0000-000058270000}"/>
    <cellStyle name="20% - uthevingsfarge 2 16 2 6" xfId="37855" xr:uid="{00000000-0005-0000-0000-000059270000}"/>
    <cellStyle name="20% - uthevingsfarge 2 16 2_4 manuell" xfId="53971" xr:uid="{5B0A727F-9AC8-4B02-AE87-D447BDF2E94D}"/>
    <cellStyle name="20% - uthevingsfarge 2 16 3" xfId="2813" xr:uid="{00000000-0005-0000-0000-00005B270000}"/>
    <cellStyle name="20% - uthevingsfarge 2 16 3 2" xfId="37860" xr:uid="{00000000-0005-0000-0000-00005C270000}"/>
    <cellStyle name="20% - uthevingsfarge 2 16 3_CC1" xfId="53972" xr:uid="{293B859B-4F1B-4BC0-A632-031B5B8417C8}"/>
    <cellStyle name="20% - uthevingsfarge 2 16 4" xfId="37861" xr:uid="{00000000-0005-0000-0000-00005D270000}"/>
    <cellStyle name="20% - uthevingsfarge 2 16 5" xfId="37862" xr:uid="{00000000-0005-0000-0000-00005E270000}"/>
    <cellStyle name="20% - uthevingsfarge 2 16 6" xfId="37863" xr:uid="{00000000-0005-0000-0000-00005F270000}"/>
    <cellStyle name="20% - uthevingsfarge 2 16 7" xfId="37854" xr:uid="{00000000-0005-0000-0000-000060270000}"/>
    <cellStyle name="20% - uthevingsfarge 2 16_4 manuell" xfId="53973"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6" xr:uid="{00000000-0005-0000-0000-000065270000}"/>
    <cellStyle name="20% - uthevingsfarge 2 17 2 2_CC1" xfId="53974" xr:uid="{0DC8A745-246F-450D-9490-73BD42F475A4}"/>
    <cellStyle name="20% - uthevingsfarge 2 17 2 3" xfId="37867" xr:uid="{00000000-0005-0000-0000-000066270000}"/>
    <cellStyle name="20% - uthevingsfarge 2 17 2 4" xfId="37868" xr:uid="{00000000-0005-0000-0000-000067270000}"/>
    <cellStyle name="20% - uthevingsfarge 2 17 2 5" xfId="37869" xr:uid="{00000000-0005-0000-0000-000068270000}"/>
    <cellStyle name="20% - uthevingsfarge 2 17 2 6" xfId="37865" xr:uid="{00000000-0005-0000-0000-000069270000}"/>
    <cellStyle name="20% - uthevingsfarge 2 17 2_4 manuell" xfId="53975" xr:uid="{A43EAC9E-B7A8-45E8-800D-EFB7459976E5}"/>
    <cellStyle name="20% - uthevingsfarge 2 17 3" xfId="2817" xr:uid="{00000000-0005-0000-0000-00006B270000}"/>
    <cellStyle name="20% - uthevingsfarge 2 17 3 2" xfId="37870" xr:uid="{00000000-0005-0000-0000-00006C270000}"/>
    <cellStyle name="20% - uthevingsfarge 2 17 3_CC1" xfId="53976" xr:uid="{608C6C14-EAE4-485A-A804-09E3C144539C}"/>
    <cellStyle name="20% - uthevingsfarge 2 17 4" xfId="37871" xr:uid="{00000000-0005-0000-0000-00006D270000}"/>
    <cellStyle name="20% - uthevingsfarge 2 17 5" xfId="37872" xr:uid="{00000000-0005-0000-0000-00006E270000}"/>
    <cellStyle name="20% - uthevingsfarge 2 17 6" xfId="37873" xr:uid="{00000000-0005-0000-0000-00006F270000}"/>
    <cellStyle name="20% - uthevingsfarge 2 17 7" xfId="37864" xr:uid="{00000000-0005-0000-0000-000070270000}"/>
    <cellStyle name="20% - uthevingsfarge 2 17_4 manuell" xfId="53977"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6" xr:uid="{00000000-0005-0000-0000-000075270000}"/>
    <cellStyle name="20% - uthevingsfarge 2 18 2 2_CC1" xfId="53978" xr:uid="{3FD71EFE-6316-4CBE-8EAE-3598D8CE992B}"/>
    <cellStyle name="20% - uthevingsfarge 2 18 2 3" xfId="37877" xr:uid="{00000000-0005-0000-0000-000076270000}"/>
    <cellStyle name="20% - uthevingsfarge 2 18 2 4" xfId="37878" xr:uid="{00000000-0005-0000-0000-000077270000}"/>
    <cellStyle name="20% - uthevingsfarge 2 18 2 5" xfId="37879" xr:uid="{00000000-0005-0000-0000-000078270000}"/>
    <cellStyle name="20% - uthevingsfarge 2 18 2 6" xfId="37875" xr:uid="{00000000-0005-0000-0000-000079270000}"/>
    <cellStyle name="20% - uthevingsfarge 2 18 2_4 manuell" xfId="53979" xr:uid="{C9CA32FD-A182-4AB1-BAB8-A26651485FF1}"/>
    <cellStyle name="20% - uthevingsfarge 2 18 3" xfId="2821" xr:uid="{00000000-0005-0000-0000-00007B270000}"/>
    <cellStyle name="20% - uthevingsfarge 2 18 3 2" xfId="37880" xr:uid="{00000000-0005-0000-0000-00007C270000}"/>
    <cellStyle name="20% - uthevingsfarge 2 18 3_CC1" xfId="53980" xr:uid="{79E6BE15-6D44-43FA-9196-B323F189742D}"/>
    <cellStyle name="20% - uthevingsfarge 2 18 4" xfId="37881" xr:uid="{00000000-0005-0000-0000-00007D270000}"/>
    <cellStyle name="20% - uthevingsfarge 2 18 5" xfId="37882" xr:uid="{00000000-0005-0000-0000-00007E270000}"/>
    <cellStyle name="20% - uthevingsfarge 2 18 6" xfId="37883" xr:uid="{00000000-0005-0000-0000-00007F270000}"/>
    <cellStyle name="20% - uthevingsfarge 2 18 7" xfId="37874" xr:uid="{00000000-0005-0000-0000-000080270000}"/>
    <cellStyle name="20% - uthevingsfarge 2 18_4 manuell" xfId="53981"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6" xr:uid="{00000000-0005-0000-0000-000085270000}"/>
    <cellStyle name="20% - uthevingsfarge 2 19 2 2_CC1" xfId="53982" xr:uid="{0E092AC3-421A-4B8C-8999-9F26009F64AE}"/>
    <cellStyle name="20% - uthevingsfarge 2 19 2 3" xfId="37887" xr:uid="{00000000-0005-0000-0000-000086270000}"/>
    <cellStyle name="20% - uthevingsfarge 2 19 2 4" xfId="37888" xr:uid="{00000000-0005-0000-0000-000087270000}"/>
    <cellStyle name="20% - uthevingsfarge 2 19 2 5" xfId="37889" xr:uid="{00000000-0005-0000-0000-000088270000}"/>
    <cellStyle name="20% - uthevingsfarge 2 19 2 6" xfId="37885" xr:uid="{00000000-0005-0000-0000-000089270000}"/>
    <cellStyle name="20% - uthevingsfarge 2 19 2_4 manuell" xfId="53983" xr:uid="{16C2EEA0-E948-47E0-8C3E-C20DD026C5DF}"/>
    <cellStyle name="20% - uthevingsfarge 2 19 3" xfId="2825" xr:uid="{00000000-0005-0000-0000-00008B270000}"/>
    <cellStyle name="20% - uthevingsfarge 2 19 3 2" xfId="37890" xr:uid="{00000000-0005-0000-0000-00008C270000}"/>
    <cellStyle name="20% - uthevingsfarge 2 19 3_CC1" xfId="53984" xr:uid="{A3320601-CD03-4A52-91BA-BC4355C20B39}"/>
    <cellStyle name="20% - uthevingsfarge 2 19 4" xfId="37891" xr:uid="{00000000-0005-0000-0000-00008D270000}"/>
    <cellStyle name="20% - uthevingsfarge 2 19 5" xfId="37892" xr:uid="{00000000-0005-0000-0000-00008E270000}"/>
    <cellStyle name="20% - uthevingsfarge 2 19 6" xfId="37893" xr:uid="{00000000-0005-0000-0000-00008F270000}"/>
    <cellStyle name="20% - uthevingsfarge 2 19 7" xfId="37884" xr:uid="{00000000-0005-0000-0000-000090270000}"/>
    <cellStyle name="20% - uthevingsfarge 2 19_4 manuell" xfId="53985"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2" xr:uid="{00000000-0005-0000-0000-000099270000}"/>
    <cellStyle name="20% - uthevingsfarge 2 2 14" xfId="43523" xr:uid="{00000000-0005-0000-0000-00009A270000}"/>
    <cellStyle name="20% - uthevingsfarge 2 2 15" xfId="43524" xr:uid="{00000000-0005-0000-0000-00009B270000}"/>
    <cellStyle name="20% - uthevingsfarge 2 2 16" xfId="43525" xr:uid="{00000000-0005-0000-0000-00009C270000}"/>
    <cellStyle name="20% - uthevingsfarge 2 2 2" xfId="2827" xr:uid="{00000000-0005-0000-0000-00009D270000}"/>
    <cellStyle name="20% - uthevingsfarge 2 2 2 10" xfId="43526" xr:uid="{00000000-0005-0000-0000-00009E270000}"/>
    <cellStyle name="20% - uthevingsfarge 2 2 2 11" xfId="43527" xr:uid="{00000000-0005-0000-0000-00009F270000}"/>
    <cellStyle name="20% - uthevingsfarge 2 2 2 2" xfId="2828" xr:uid="{00000000-0005-0000-0000-0000A0270000}"/>
    <cellStyle name="20% - uthevingsfarge 2 2 2 2 10" xfId="43528" xr:uid="{00000000-0005-0000-0000-0000A1270000}"/>
    <cellStyle name="20% - uthevingsfarge 2 2 2 2 2" xfId="14609" xr:uid="{00000000-0005-0000-0000-0000A2270000}"/>
    <cellStyle name="20% - uthevingsfarge 2 2 2 2 2 2" xfId="14610" xr:uid="{00000000-0005-0000-0000-0000A3270000}"/>
    <cellStyle name="20% - uthevingsfarge 2 2 2 2 2 2 2" xfId="43529" xr:uid="{00000000-0005-0000-0000-0000A4270000}"/>
    <cellStyle name="20% - uthevingsfarge 2 2 2 2 2 2 2 2" xfId="43530" xr:uid="{00000000-0005-0000-0000-0000A5270000}"/>
    <cellStyle name="20% - uthevingsfarge 2 2 2 2 2 2 3" xfId="43531" xr:uid="{00000000-0005-0000-0000-0000A6270000}"/>
    <cellStyle name="20% - uthevingsfarge 2 2 2 2 2 2_3. Chng in credit spreads" xfId="43532" xr:uid="{00000000-0005-0000-0000-0000A7270000}"/>
    <cellStyle name="20% - uthevingsfarge 2 2 2 2 2 3" xfId="14611" xr:uid="{00000000-0005-0000-0000-0000A8270000}"/>
    <cellStyle name="20% - uthevingsfarge 2 2 2 2 2 3 2" xfId="43533" xr:uid="{00000000-0005-0000-0000-0000A9270000}"/>
    <cellStyle name="20% - uthevingsfarge 2 2 2 2 2 4" xfId="43534" xr:uid="{00000000-0005-0000-0000-0000AA270000}"/>
    <cellStyle name="20% - uthevingsfarge 2 2 2 2 2 5" xfId="43535" xr:uid="{00000000-0005-0000-0000-0000AB270000}"/>
    <cellStyle name="20% - uthevingsfarge 2 2 2 2 2 6" xfId="43536" xr:uid="{00000000-0005-0000-0000-0000AC270000}"/>
    <cellStyle name="20% - uthevingsfarge 2 2 2 2 2_3. Chng in credit spreads" xfId="43537" xr:uid="{00000000-0005-0000-0000-0000AD270000}"/>
    <cellStyle name="20% - uthevingsfarge 2 2 2 2 3" xfId="14612" xr:uid="{00000000-0005-0000-0000-0000AE270000}"/>
    <cellStyle name="20% - uthevingsfarge 2 2 2 2 3 2" xfId="14613" xr:uid="{00000000-0005-0000-0000-0000AF270000}"/>
    <cellStyle name="20% - uthevingsfarge 2 2 2 2 3 2 2" xfId="43538" xr:uid="{00000000-0005-0000-0000-0000B0270000}"/>
    <cellStyle name="20% - uthevingsfarge 2 2 2 2 3 2 2 2" xfId="43539" xr:uid="{00000000-0005-0000-0000-0000B1270000}"/>
    <cellStyle name="20% - uthevingsfarge 2 2 2 2 3 2 3" xfId="43540" xr:uid="{00000000-0005-0000-0000-0000B2270000}"/>
    <cellStyle name="20% - uthevingsfarge 2 2 2 2 3 2_3. Chng in credit spreads" xfId="43541" xr:uid="{00000000-0005-0000-0000-0000B3270000}"/>
    <cellStyle name="20% - uthevingsfarge 2 2 2 2 3 3" xfId="14614" xr:uid="{00000000-0005-0000-0000-0000B4270000}"/>
    <cellStyle name="20% - uthevingsfarge 2 2 2 2 3 3 2" xfId="43542" xr:uid="{00000000-0005-0000-0000-0000B5270000}"/>
    <cellStyle name="20% - uthevingsfarge 2 2 2 2 3 4" xfId="43543" xr:uid="{00000000-0005-0000-0000-0000B6270000}"/>
    <cellStyle name="20% - uthevingsfarge 2 2 2 2 3 5" xfId="43544" xr:uid="{00000000-0005-0000-0000-0000B7270000}"/>
    <cellStyle name="20% - uthevingsfarge 2 2 2 2 3 6" xfId="43545" xr:uid="{00000000-0005-0000-0000-0000B8270000}"/>
    <cellStyle name="20% - uthevingsfarge 2 2 2 2 3_3. Chng in credit spreads" xfId="43546" xr:uid="{00000000-0005-0000-0000-0000B9270000}"/>
    <cellStyle name="20% - uthevingsfarge 2 2 2 2 4" xfId="14615" xr:uid="{00000000-0005-0000-0000-0000BA270000}"/>
    <cellStyle name="20% - uthevingsfarge 2 2 2 2 4 2" xfId="14616" xr:uid="{00000000-0005-0000-0000-0000BB270000}"/>
    <cellStyle name="20% - uthevingsfarge 2 2 2 2 4 2 2" xfId="43547" xr:uid="{00000000-0005-0000-0000-0000BC270000}"/>
    <cellStyle name="20% - uthevingsfarge 2 2 2 2 4 3" xfId="14617" xr:uid="{00000000-0005-0000-0000-0000BD270000}"/>
    <cellStyle name="20% - uthevingsfarge 2 2 2 2 4 4" xfId="43548" xr:uid="{00000000-0005-0000-0000-0000BE270000}"/>
    <cellStyle name="20% - uthevingsfarge 2 2 2 2 4 5" xfId="43549" xr:uid="{00000000-0005-0000-0000-0000BF270000}"/>
    <cellStyle name="20% - uthevingsfarge 2 2 2 2 4 6" xfId="43550" xr:uid="{00000000-0005-0000-0000-0000C0270000}"/>
    <cellStyle name="20% - uthevingsfarge 2 2 2 2 4_3. Chng in credit spreads" xfId="43551" xr:uid="{00000000-0005-0000-0000-0000C1270000}"/>
    <cellStyle name="20% - uthevingsfarge 2 2 2 2 5" xfId="14618" xr:uid="{00000000-0005-0000-0000-0000C2270000}"/>
    <cellStyle name="20% - uthevingsfarge 2 2 2 2 5 2" xfId="14619" xr:uid="{00000000-0005-0000-0000-0000C3270000}"/>
    <cellStyle name="20% - uthevingsfarge 2 2 2 2 5 2 2" xfId="43552" xr:uid="{00000000-0005-0000-0000-0000C4270000}"/>
    <cellStyle name="20% - uthevingsfarge 2 2 2 2 5 3" xfId="14620" xr:uid="{00000000-0005-0000-0000-0000C5270000}"/>
    <cellStyle name="20% - uthevingsfarge 2 2 2 2 5 4" xfId="43553" xr:uid="{00000000-0005-0000-0000-0000C6270000}"/>
    <cellStyle name="20% - uthevingsfarge 2 2 2 2 5 5" xfId="43554" xr:uid="{00000000-0005-0000-0000-0000C7270000}"/>
    <cellStyle name="20% - uthevingsfarge 2 2 2 2 5_3. Chng in credit spreads" xfId="43555" xr:uid="{00000000-0005-0000-0000-0000C8270000}"/>
    <cellStyle name="20% - uthevingsfarge 2 2 2 2 6" xfId="14621" xr:uid="{00000000-0005-0000-0000-0000C9270000}"/>
    <cellStyle name="20% - uthevingsfarge 2 2 2 2 6 2" xfId="43556" xr:uid="{00000000-0005-0000-0000-0000CA270000}"/>
    <cellStyle name="20% - uthevingsfarge 2 2 2 2 7" xfId="14622" xr:uid="{00000000-0005-0000-0000-0000CB270000}"/>
    <cellStyle name="20% - uthevingsfarge 2 2 2 2 8" xfId="37895" xr:uid="{00000000-0005-0000-0000-0000CC270000}"/>
    <cellStyle name="20% - uthevingsfarge 2 2 2 2 9" xfId="43557" xr:uid="{00000000-0005-0000-0000-0000CD270000}"/>
    <cellStyle name="20% - uthevingsfarge 2 2 2 2_3. Chng in credit spreads" xfId="43558" xr:uid="{00000000-0005-0000-0000-0000CE270000}"/>
    <cellStyle name="20% - uthevingsfarge 2 2 2 3" xfId="14623" xr:uid="{00000000-0005-0000-0000-0000CF270000}"/>
    <cellStyle name="20% - uthevingsfarge 2 2 2 3 2" xfId="14624" xr:uid="{00000000-0005-0000-0000-0000D0270000}"/>
    <cellStyle name="20% - uthevingsfarge 2 2 2 3 2 2" xfId="43559" xr:uid="{00000000-0005-0000-0000-0000D1270000}"/>
    <cellStyle name="20% - uthevingsfarge 2 2 2 3 2 2 2" xfId="43560" xr:uid="{00000000-0005-0000-0000-0000D2270000}"/>
    <cellStyle name="20% - uthevingsfarge 2 2 2 3 2 3" xfId="43561" xr:uid="{00000000-0005-0000-0000-0000D3270000}"/>
    <cellStyle name="20% - uthevingsfarge 2 2 2 3 2_3. Chng in credit spreads" xfId="43562" xr:uid="{00000000-0005-0000-0000-0000D4270000}"/>
    <cellStyle name="20% - uthevingsfarge 2 2 2 3 3" xfId="14625" xr:uid="{00000000-0005-0000-0000-0000D5270000}"/>
    <cellStyle name="20% - uthevingsfarge 2 2 2 3 3 2" xfId="43563" xr:uid="{00000000-0005-0000-0000-0000D6270000}"/>
    <cellStyle name="20% - uthevingsfarge 2 2 2 3 4" xfId="37896" xr:uid="{00000000-0005-0000-0000-0000D7270000}"/>
    <cellStyle name="20% - uthevingsfarge 2 2 2 3 5" xfId="43564" xr:uid="{00000000-0005-0000-0000-0000D8270000}"/>
    <cellStyle name="20% - uthevingsfarge 2 2 2 3 6" xfId="43565" xr:uid="{00000000-0005-0000-0000-0000D9270000}"/>
    <cellStyle name="20% - uthevingsfarge 2 2 2 3_3. Chng in credit spreads" xfId="43566" xr:uid="{00000000-0005-0000-0000-0000DA270000}"/>
    <cellStyle name="20% - uthevingsfarge 2 2 2 4" xfId="14626" xr:uid="{00000000-0005-0000-0000-0000DB270000}"/>
    <cellStyle name="20% - uthevingsfarge 2 2 2 4 2" xfId="14627" xr:uid="{00000000-0005-0000-0000-0000DC270000}"/>
    <cellStyle name="20% - uthevingsfarge 2 2 2 4 2 2" xfId="43567" xr:uid="{00000000-0005-0000-0000-0000DD270000}"/>
    <cellStyle name="20% - uthevingsfarge 2 2 2 4 2 2 2" xfId="43568" xr:uid="{00000000-0005-0000-0000-0000DE270000}"/>
    <cellStyle name="20% - uthevingsfarge 2 2 2 4 2 3" xfId="43569" xr:uid="{00000000-0005-0000-0000-0000DF270000}"/>
    <cellStyle name="20% - uthevingsfarge 2 2 2 4 2_3. Chng in credit spreads" xfId="43570" xr:uid="{00000000-0005-0000-0000-0000E0270000}"/>
    <cellStyle name="20% - uthevingsfarge 2 2 2 4 3" xfId="14628" xr:uid="{00000000-0005-0000-0000-0000E1270000}"/>
    <cellStyle name="20% - uthevingsfarge 2 2 2 4 3 2" xfId="43571" xr:uid="{00000000-0005-0000-0000-0000E2270000}"/>
    <cellStyle name="20% - uthevingsfarge 2 2 2 4 4" xfId="37897" xr:uid="{00000000-0005-0000-0000-0000E3270000}"/>
    <cellStyle name="20% - uthevingsfarge 2 2 2 4 5" xfId="43572" xr:uid="{00000000-0005-0000-0000-0000E4270000}"/>
    <cellStyle name="20% - uthevingsfarge 2 2 2 4 6" xfId="43573" xr:uid="{00000000-0005-0000-0000-0000E5270000}"/>
    <cellStyle name="20% - uthevingsfarge 2 2 2 4_3. Chng in credit spreads" xfId="43574" xr:uid="{00000000-0005-0000-0000-0000E6270000}"/>
    <cellStyle name="20% - uthevingsfarge 2 2 2 5" xfId="14629" xr:uid="{00000000-0005-0000-0000-0000E7270000}"/>
    <cellStyle name="20% - uthevingsfarge 2 2 2 5 2" xfId="14630" xr:uid="{00000000-0005-0000-0000-0000E8270000}"/>
    <cellStyle name="20% - uthevingsfarge 2 2 2 5 2 2" xfId="43575" xr:uid="{00000000-0005-0000-0000-0000E9270000}"/>
    <cellStyle name="20% - uthevingsfarge 2 2 2 5 2 2 2" xfId="43576" xr:uid="{00000000-0005-0000-0000-0000EA270000}"/>
    <cellStyle name="20% - uthevingsfarge 2 2 2 5 2 3" xfId="43577" xr:uid="{00000000-0005-0000-0000-0000EB270000}"/>
    <cellStyle name="20% - uthevingsfarge 2 2 2 5 2_3. Chng in credit spreads" xfId="43578" xr:uid="{00000000-0005-0000-0000-0000EC270000}"/>
    <cellStyle name="20% - uthevingsfarge 2 2 2 5 3" xfId="14631" xr:uid="{00000000-0005-0000-0000-0000ED270000}"/>
    <cellStyle name="20% - uthevingsfarge 2 2 2 5 3 2" xfId="43579" xr:uid="{00000000-0005-0000-0000-0000EE270000}"/>
    <cellStyle name="20% - uthevingsfarge 2 2 2 5 4" xfId="37898" xr:uid="{00000000-0005-0000-0000-0000EF270000}"/>
    <cellStyle name="20% - uthevingsfarge 2 2 2 5 5" xfId="43580" xr:uid="{00000000-0005-0000-0000-0000F0270000}"/>
    <cellStyle name="20% - uthevingsfarge 2 2 2 5 6" xfId="43581" xr:uid="{00000000-0005-0000-0000-0000F1270000}"/>
    <cellStyle name="20% - uthevingsfarge 2 2 2 5_3. Chng in credit spreads" xfId="43582" xr:uid="{00000000-0005-0000-0000-0000F2270000}"/>
    <cellStyle name="20% - uthevingsfarge 2 2 2 6" xfId="14632" xr:uid="{00000000-0005-0000-0000-0000F3270000}"/>
    <cellStyle name="20% - uthevingsfarge 2 2 2 6 2" xfId="14633" xr:uid="{00000000-0005-0000-0000-0000F4270000}"/>
    <cellStyle name="20% - uthevingsfarge 2 2 2 6 2 2" xfId="43583" xr:uid="{00000000-0005-0000-0000-0000F5270000}"/>
    <cellStyle name="20% - uthevingsfarge 2 2 2 6 3" xfId="14634" xr:uid="{00000000-0005-0000-0000-0000F6270000}"/>
    <cellStyle name="20% - uthevingsfarge 2 2 2 6 4" xfId="43584" xr:uid="{00000000-0005-0000-0000-0000F7270000}"/>
    <cellStyle name="20% - uthevingsfarge 2 2 2 6 5" xfId="43585" xr:uid="{00000000-0005-0000-0000-0000F8270000}"/>
    <cellStyle name="20% - uthevingsfarge 2 2 2 6 6" xfId="43586" xr:uid="{00000000-0005-0000-0000-0000F9270000}"/>
    <cellStyle name="20% - uthevingsfarge 2 2 2 6_3. Chng in credit spreads" xfId="43587" xr:uid="{00000000-0005-0000-0000-0000FA270000}"/>
    <cellStyle name="20% - uthevingsfarge 2 2 2 7" xfId="14635" xr:uid="{00000000-0005-0000-0000-0000FB270000}"/>
    <cellStyle name="20% - uthevingsfarge 2 2 2 7 2" xfId="43588" xr:uid="{00000000-0005-0000-0000-0000FC270000}"/>
    <cellStyle name="20% - uthevingsfarge 2 2 2 8" xfId="37894" xr:uid="{00000000-0005-0000-0000-0000FD270000}"/>
    <cellStyle name="20% - uthevingsfarge 2 2 2 9" xfId="43589" xr:uid="{00000000-0005-0000-0000-0000FE270000}"/>
    <cellStyle name="20% - uthevingsfarge 2 2 2_3. Chng in credit spreads" xfId="43590" xr:uid="{00000000-0005-0000-0000-0000FF270000}"/>
    <cellStyle name="20% - uthevingsfarge 2 2 3" xfId="12447" xr:uid="{00000000-0005-0000-0000-000000280000}"/>
    <cellStyle name="20% - uthevingsfarge 2 2 3 10" xfId="43591" xr:uid="{00000000-0005-0000-0000-000001280000}"/>
    <cellStyle name="20% - uthevingsfarge 2 2 3 2" xfId="14636" xr:uid="{00000000-0005-0000-0000-000002280000}"/>
    <cellStyle name="20% - uthevingsfarge 2 2 3 2 2" xfId="14637" xr:uid="{00000000-0005-0000-0000-000003280000}"/>
    <cellStyle name="20% - uthevingsfarge 2 2 3 2 2 2" xfId="43592" xr:uid="{00000000-0005-0000-0000-000004280000}"/>
    <cellStyle name="20% - uthevingsfarge 2 2 3 2 2 2 2" xfId="43593" xr:uid="{00000000-0005-0000-0000-000005280000}"/>
    <cellStyle name="20% - uthevingsfarge 2 2 3 2 2 3" xfId="43594" xr:uid="{00000000-0005-0000-0000-000006280000}"/>
    <cellStyle name="20% - uthevingsfarge 2 2 3 2 2_3. Chng in credit spreads" xfId="43595" xr:uid="{00000000-0005-0000-0000-000007280000}"/>
    <cellStyle name="20% - uthevingsfarge 2 2 3 2 3" xfId="14638" xr:uid="{00000000-0005-0000-0000-000008280000}"/>
    <cellStyle name="20% - uthevingsfarge 2 2 3 2 3 2" xfId="43596" xr:uid="{00000000-0005-0000-0000-000009280000}"/>
    <cellStyle name="20% - uthevingsfarge 2 2 3 2 3 2 2" xfId="43597" xr:uid="{00000000-0005-0000-0000-00000A280000}"/>
    <cellStyle name="20% - uthevingsfarge 2 2 3 2 3 3" xfId="43598" xr:uid="{00000000-0005-0000-0000-00000B280000}"/>
    <cellStyle name="20% - uthevingsfarge 2 2 3 2 3_3. Chng in credit spreads" xfId="43599" xr:uid="{00000000-0005-0000-0000-00000C280000}"/>
    <cellStyle name="20% - uthevingsfarge 2 2 3 2 4" xfId="43600" xr:uid="{00000000-0005-0000-0000-00000D280000}"/>
    <cellStyle name="20% - uthevingsfarge 2 2 3 2 4 2" xfId="43601" xr:uid="{00000000-0005-0000-0000-00000E280000}"/>
    <cellStyle name="20% - uthevingsfarge 2 2 3 2 4 2 2" xfId="43602" xr:uid="{00000000-0005-0000-0000-00000F280000}"/>
    <cellStyle name="20% - uthevingsfarge 2 2 3 2 4 3" xfId="43603" xr:uid="{00000000-0005-0000-0000-000010280000}"/>
    <cellStyle name="20% - uthevingsfarge 2 2 3 2 4_3. Chng in credit spreads" xfId="43604" xr:uid="{00000000-0005-0000-0000-000011280000}"/>
    <cellStyle name="20% - uthevingsfarge 2 2 3 2 5" xfId="43605" xr:uid="{00000000-0005-0000-0000-000012280000}"/>
    <cellStyle name="20% - uthevingsfarge 2 2 3 2 5 2" xfId="43606" xr:uid="{00000000-0005-0000-0000-000013280000}"/>
    <cellStyle name="20% - uthevingsfarge 2 2 3 2 6" xfId="43607" xr:uid="{00000000-0005-0000-0000-000014280000}"/>
    <cellStyle name="20% - uthevingsfarge 2 2 3 2_3. Chng in credit spreads" xfId="43608" xr:uid="{00000000-0005-0000-0000-000015280000}"/>
    <cellStyle name="20% - uthevingsfarge 2 2 3 3" xfId="14639" xr:uid="{00000000-0005-0000-0000-000016280000}"/>
    <cellStyle name="20% - uthevingsfarge 2 2 3 3 2" xfId="14640" xr:uid="{00000000-0005-0000-0000-000017280000}"/>
    <cellStyle name="20% - uthevingsfarge 2 2 3 3 2 2" xfId="43609" xr:uid="{00000000-0005-0000-0000-000018280000}"/>
    <cellStyle name="20% - uthevingsfarge 2 2 3 3 2 2 2" xfId="43610" xr:uid="{00000000-0005-0000-0000-000019280000}"/>
    <cellStyle name="20% - uthevingsfarge 2 2 3 3 2 3" xfId="43611" xr:uid="{00000000-0005-0000-0000-00001A280000}"/>
    <cellStyle name="20% - uthevingsfarge 2 2 3 3 2_3. Chng in credit spreads" xfId="43612" xr:uid="{00000000-0005-0000-0000-00001B280000}"/>
    <cellStyle name="20% - uthevingsfarge 2 2 3 3 3" xfId="14641" xr:uid="{00000000-0005-0000-0000-00001C280000}"/>
    <cellStyle name="20% - uthevingsfarge 2 2 3 3 3 2" xfId="43613" xr:uid="{00000000-0005-0000-0000-00001D280000}"/>
    <cellStyle name="20% - uthevingsfarge 2 2 3 3 4" xfId="43614" xr:uid="{00000000-0005-0000-0000-00001E280000}"/>
    <cellStyle name="20% - uthevingsfarge 2 2 3 3 5" xfId="43615" xr:uid="{00000000-0005-0000-0000-00001F280000}"/>
    <cellStyle name="20% - uthevingsfarge 2 2 3 3 6" xfId="43616" xr:uid="{00000000-0005-0000-0000-000020280000}"/>
    <cellStyle name="20% - uthevingsfarge 2 2 3 3_3. Chng in credit spreads" xfId="43617" xr:uid="{00000000-0005-0000-0000-000021280000}"/>
    <cellStyle name="20% - uthevingsfarge 2 2 3 4" xfId="14642" xr:uid="{00000000-0005-0000-0000-000022280000}"/>
    <cellStyle name="20% - uthevingsfarge 2 2 3 4 2" xfId="14643" xr:uid="{00000000-0005-0000-0000-000023280000}"/>
    <cellStyle name="20% - uthevingsfarge 2 2 3 4 2 2" xfId="43618" xr:uid="{00000000-0005-0000-0000-000024280000}"/>
    <cellStyle name="20% - uthevingsfarge 2 2 3 4 3" xfId="14644" xr:uid="{00000000-0005-0000-0000-000025280000}"/>
    <cellStyle name="20% - uthevingsfarge 2 2 3 4 4" xfId="43619" xr:uid="{00000000-0005-0000-0000-000026280000}"/>
    <cellStyle name="20% - uthevingsfarge 2 2 3 4 5" xfId="43620" xr:uid="{00000000-0005-0000-0000-000027280000}"/>
    <cellStyle name="20% - uthevingsfarge 2 2 3 4 6" xfId="43621" xr:uid="{00000000-0005-0000-0000-000028280000}"/>
    <cellStyle name="20% - uthevingsfarge 2 2 3 4_3. Chng in credit spreads" xfId="43622" xr:uid="{00000000-0005-0000-0000-000029280000}"/>
    <cellStyle name="20% - uthevingsfarge 2 2 3 5" xfId="14645" xr:uid="{00000000-0005-0000-0000-00002A280000}"/>
    <cellStyle name="20% - uthevingsfarge 2 2 3 5 2" xfId="14646" xr:uid="{00000000-0005-0000-0000-00002B280000}"/>
    <cellStyle name="20% - uthevingsfarge 2 2 3 5 2 2" xfId="43623" xr:uid="{00000000-0005-0000-0000-00002C280000}"/>
    <cellStyle name="20% - uthevingsfarge 2 2 3 5 3" xfId="14647" xr:uid="{00000000-0005-0000-0000-00002D280000}"/>
    <cellStyle name="20% - uthevingsfarge 2 2 3 5 4" xfId="43624" xr:uid="{00000000-0005-0000-0000-00002E280000}"/>
    <cellStyle name="20% - uthevingsfarge 2 2 3 5 5" xfId="43625" xr:uid="{00000000-0005-0000-0000-00002F280000}"/>
    <cellStyle name="20% - uthevingsfarge 2 2 3 5 6" xfId="43626" xr:uid="{00000000-0005-0000-0000-000030280000}"/>
    <cellStyle name="20% - uthevingsfarge 2 2 3 5_3. Chng in credit spreads" xfId="43627" xr:uid="{00000000-0005-0000-0000-000031280000}"/>
    <cellStyle name="20% - uthevingsfarge 2 2 3 6" xfId="14648" xr:uid="{00000000-0005-0000-0000-000032280000}"/>
    <cellStyle name="20% - uthevingsfarge 2 2 3 6 2" xfId="43628" xr:uid="{00000000-0005-0000-0000-000033280000}"/>
    <cellStyle name="20% - uthevingsfarge 2 2 3 6 2 2" xfId="43629" xr:uid="{00000000-0005-0000-0000-000034280000}"/>
    <cellStyle name="20% - uthevingsfarge 2 2 3 6 3" xfId="43630" xr:uid="{00000000-0005-0000-0000-000035280000}"/>
    <cellStyle name="20% - uthevingsfarge 2 2 3 6_3. Chng in credit spreads" xfId="43631" xr:uid="{00000000-0005-0000-0000-000036280000}"/>
    <cellStyle name="20% - uthevingsfarge 2 2 3 7" xfId="14649" xr:uid="{00000000-0005-0000-0000-000037280000}"/>
    <cellStyle name="20% - uthevingsfarge 2 2 3 7 2" xfId="43632" xr:uid="{00000000-0005-0000-0000-000038280000}"/>
    <cellStyle name="20% - uthevingsfarge 2 2 3 8" xfId="37899" xr:uid="{00000000-0005-0000-0000-000039280000}"/>
    <cellStyle name="20% - uthevingsfarge 2 2 3 9" xfId="43633" xr:uid="{00000000-0005-0000-0000-00003A280000}"/>
    <cellStyle name="20% - uthevingsfarge 2 2 3_3. Chng in credit spreads" xfId="43634"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5" xr:uid="{00000000-0005-0000-0000-00003F280000}"/>
    <cellStyle name="20% - uthevingsfarge 2 2 4 2 3" xfId="43636" xr:uid="{00000000-0005-0000-0000-000040280000}"/>
    <cellStyle name="20% - uthevingsfarge 2 2 4 2_3. Chng in credit spreads" xfId="43637" xr:uid="{00000000-0005-0000-0000-000041280000}"/>
    <cellStyle name="20% - uthevingsfarge 2 2 4 3" xfId="14653" xr:uid="{00000000-0005-0000-0000-000042280000}"/>
    <cellStyle name="20% - uthevingsfarge 2 2 4 3 2" xfId="43638" xr:uid="{00000000-0005-0000-0000-000043280000}"/>
    <cellStyle name="20% - uthevingsfarge 2 2 4 3 2 2" xfId="43639" xr:uid="{00000000-0005-0000-0000-000044280000}"/>
    <cellStyle name="20% - uthevingsfarge 2 2 4 3 3" xfId="43640" xr:uid="{00000000-0005-0000-0000-000045280000}"/>
    <cellStyle name="20% - uthevingsfarge 2 2 4 3_3. Chng in credit spreads" xfId="43641" xr:uid="{00000000-0005-0000-0000-000046280000}"/>
    <cellStyle name="20% - uthevingsfarge 2 2 4 4" xfId="14654" xr:uid="{00000000-0005-0000-0000-000047280000}"/>
    <cellStyle name="20% - uthevingsfarge 2 2 4 4 2" xfId="43642" xr:uid="{00000000-0005-0000-0000-000048280000}"/>
    <cellStyle name="20% - uthevingsfarge 2 2 4 4 2 2" xfId="43643" xr:uid="{00000000-0005-0000-0000-000049280000}"/>
    <cellStyle name="20% - uthevingsfarge 2 2 4 4 3" xfId="43644" xr:uid="{00000000-0005-0000-0000-00004A280000}"/>
    <cellStyle name="20% - uthevingsfarge 2 2 4 4_3. Chng in credit spreads" xfId="43645" xr:uid="{00000000-0005-0000-0000-00004B280000}"/>
    <cellStyle name="20% - uthevingsfarge 2 2 4 5" xfId="37900" xr:uid="{00000000-0005-0000-0000-00004C280000}"/>
    <cellStyle name="20% - uthevingsfarge 2 2 4 5 2" xfId="43646" xr:uid="{00000000-0005-0000-0000-00004D280000}"/>
    <cellStyle name="20% - uthevingsfarge 2 2 4 6" xfId="43647" xr:uid="{00000000-0005-0000-0000-00004E280000}"/>
    <cellStyle name="20% - uthevingsfarge 2 2 4 7" xfId="43648" xr:uid="{00000000-0005-0000-0000-00004F280000}"/>
    <cellStyle name="20% - uthevingsfarge 2 2 4_3. Chng in credit spreads" xfId="43649"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50" xr:uid="{00000000-0005-0000-0000-000054280000}"/>
    <cellStyle name="20% - uthevingsfarge 2 2 5 2 3" xfId="43651" xr:uid="{00000000-0005-0000-0000-000055280000}"/>
    <cellStyle name="20% - uthevingsfarge 2 2 5 2_3. Chng in credit spreads" xfId="43652" xr:uid="{00000000-0005-0000-0000-000056280000}"/>
    <cellStyle name="20% - uthevingsfarge 2 2 5 3" xfId="14658" xr:uid="{00000000-0005-0000-0000-000057280000}"/>
    <cellStyle name="20% - uthevingsfarge 2 2 5 3 2" xfId="43653" xr:uid="{00000000-0005-0000-0000-000058280000}"/>
    <cellStyle name="20% - uthevingsfarge 2 2 5 4" xfId="14659" xr:uid="{00000000-0005-0000-0000-000059280000}"/>
    <cellStyle name="20% - uthevingsfarge 2 2 5 5" xfId="37901" xr:uid="{00000000-0005-0000-0000-00005A280000}"/>
    <cellStyle name="20% - uthevingsfarge 2 2 5 6" xfId="43654" xr:uid="{00000000-0005-0000-0000-00005B280000}"/>
    <cellStyle name="20% - uthevingsfarge 2 2 5 7" xfId="43655" xr:uid="{00000000-0005-0000-0000-00005C280000}"/>
    <cellStyle name="20% - uthevingsfarge 2 2 5_3. Chng in credit spreads" xfId="43656"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7" xr:uid="{00000000-0005-0000-0000-000061280000}"/>
    <cellStyle name="20% - uthevingsfarge 2 2 6 2 3" xfId="43658" xr:uid="{00000000-0005-0000-0000-000062280000}"/>
    <cellStyle name="20% - uthevingsfarge 2 2 6 2_3. Chng in credit spreads" xfId="43659" xr:uid="{00000000-0005-0000-0000-000063280000}"/>
    <cellStyle name="20% - uthevingsfarge 2 2 6 3" xfId="14663" xr:uid="{00000000-0005-0000-0000-000064280000}"/>
    <cellStyle name="20% - uthevingsfarge 2 2 6 3 2" xfId="43660" xr:uid="{00000000-0005-0000-0000-000065280000}"/>
    <cellStyle name="20% - uthevingsfarge 2 2 6 4" xfId="14664" xr:uid="{00000000-0005-0000-0000-000066280000}"/>
    <cellStyle name="20% - uthevingsfarge 2 2 6 5" xfId="37902" xr:uid="{00000000-0005-0000-0000-000067280000}"/>
    <cellStyle name="20% - uthevingsfarge 2 2 6 6" xfId="43661" xr:uid="{00000000-0005-0000-0000-000068280000}"/>
    <cellStyle name="20% - uthevingsfarge 2 2 6 7" xfId="43662" xr:uid="{00000000-0005-0000-0000-000069280000}"/>
    <cellStyle name="20% - uthevingsfarge 2 2 6_3. Chng in credit spreads" xfId="43663"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4"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5" xr:uid="{00000000-0005-0000-0000-000072280000}"/>
    <cellStyle name="20% - uthevingsfarge 2 2 7 6" xfId="43666" xr:uid="{00000000-0005-0000-0000-000073280000}"/>
    <cellStyle name="20% - uthevingsfarge 2 2 7_3. Chng in credit spreads" xfId="43667" xr:uid="{00000000-0005-0000-0000-000074280000}"/>
    <cellStyle name="20% - uthevingsfarge 2 2 8" xfId="14671" xr:uid="{00000000-0005-0000-0000-000075280000}"/>
    <cellStyle name="20% - uthevingsfarge 2 2 8 2" xfId="14672" xr:uid="{00000000-0005-0000-0000-000076280000}"/>
    <cellStyle name="20% - uthevingsfarge 2 2 8 2 2" xfId="43668" xr:uid="{00000000-0005-0000-0000-000077280000}"/>
    <cellStyle name="20% - uthevingsfarge 2 2 8 3" xfId="14673" xr:uid="{00000000-0005-0000-0000-000078280000}"/>
    <cellStyle name="20% - uthevingsfarge 2 2 8 4" xfId="43669" xr:uid="{00000000-0005-0000-0000-000079280000}"/>
    <cellStyle name="20% - uthevingsfarge 2 2 8_3. Chng in credit spreads" xfId="43670"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5" xr:uid="{00000000-0005-0000-0000-000083280000}"/>
    <cellStyle name="20% - uthevingsfarge 2 20 2 2_CC1" xfId="53986" xr:uid="{831921B3-3709-4FFA-A378-F929AA719375}"/>
    <cellStyle name="20% - uthevingsfarge 2 20 2 3" xfId="37906" xr:uid="{00000000-0005-0000-0000-000084280000}"/>
    <cellStyle name="20% - uthevingsfarge 2 20 2 4" xfId="37907" xr:uid="{00000000-0005-0000-0000-000085280000}"/>
    <cellStyle name="20% - uthevingsfarge 2 20 2 5" xfId="37908" xr:uid="{00000000-0005-0000-0000-000086280000}"/>
    <cellStyle name="20% - uthevingsfarge 2 20 2 6" xfId="37904" xr:uid="{00000000-0005-0000-0000-000087280000}"/>
    <cellStyle name="20% - uthevingsfarge 2 20 2_4 manuell" xfId="53987" xr:uid="{E00BD261-F3ED-4F6D-8B86-4D62CAEC9AC5}"/>
    <cellStyle name="20% - uthevingsfarge 2 20 3" xfId="2833" xr:uid="{00000000-0005-0000-0000-000089280000}"/>
    <cellStyle name="20% - uthevingsfarge 2 20 3 2" xfId="37909" xr:uid="{00000000-0005-0000-0000-00008A280000}"/>
    <cellStyle name="20% - uthevingsfarge 2 20 3_CC1" xfId="53988" xr:uid="{58719160-4F61-483F-A7A8-7074F51175AC}"/>
    <cellStyle name="20% - uthevingsfarge 2 20 4" xfId="37910" xr:uid="{00000000-0005-0000-0000-00008B280000}"/>
    <cellStyle name="20% - uthevingsfarge 2 20 5" xfId="37911" xr:uid="{00000000-0005-0000-0000-00008C280000}"/>
    <cellStyle name="20% - uthevingsfarge 2 20 6" xfId="37912" xr:uid="{00000000-0005-0000-0000-00008D280000}"/>
    <cellStyle name="20% - uthevingsfarge 2 20 7" xfId="37903" xr:uid="{00000000-0005-0000-0000-00008E280000}"/>
    <cellStyle name="20% - uthevingsfarge 2 20_4 manuell" xfId="53989"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5" xr:uid="{00000000-0005-0000-0000-000093280000}"/>
    <cellStyle name="20% - uthevingsfarge 2 21 2 2_CC1" xfId="53990" xr:uid="{9F331ECF-F499-4617-90C7-C14450341354}"/>
    <cellStyle name="20% - uthevingsfarge 2 21 2 3" xfId="37916" xr:uid="{00000000-0005-0000-0000-000094280000}"/>
    <cellStyle name="20% - uthevingsfarge 2 21 2 4" xfId="37917" xr:uid="{00000000-0005-0000-0000-000095280000}"/>
    <cellStyle name="20% - uthevingsfarge 2 21 2 5" xfId="37918" xr:uid="{00000000-0005-0000-0000-000096280000}"/>
    <cellStyle name="20% - uthevingsfarge 2 21 2 6" xfId="37914" xr:uid="{00000000-0005-0000-0000-000097280000}"/>
    <cellStyle name="20% - uthevingsfarge 2 21 2_4 manuell" xfId="53991" xr:uid="{AD10E504-CD18-4C2D-A937-A25F96983B04}"/>
    <cellStyle name="20% - uthevingsfarge 2 21 3" xfId="2837" xr:uid="{00000000-0005-0000-0000-000099280000}"/>
    <cellStyle name="20% - uthevingsfarge 2 21 3 2" xfId="37919" xr:uid="{00000000-0005-0000-0000-00009A280000}"/>
    <cellStyle name="20% - uthevingsfarge 2 21 3_CC1" xfId="53992" xr:uid="{5A6F8A3E-35E2-4E26-853B-C8C7BF8D1C30}"/>
    <cellStyle name="20% - uthevingsfarge 2 21 4" xfId="37920" xr:uid="{00000000-0005-0000-0000-00009B280000}"/>
    <cellStyle name="20% - uthevingsfarge 2 21 5" xfId="37921" xr:uid="{00000000-0005-0000-0000-00009C280000}"/>
    <cellStyle name="20% - uthevingsfarge 2 21 6" xfId="37922" xr:uid="{00000000-0005-0000-0000-00009D280000}"/>
    <cellStyle name="20% - uthevingsfarge 2 21 7" xfId="37913" xr:uid="{00000000-0005-0000-0000-00009E280000}"/>
    <cellStyle name="20% - uthevingsfarge 2 21_4 manuell" xfId="53993"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5" xr:uid="{00000000-0005-0000-0000-0000A3280000}"/>
    <cellStyle name="20% - uthevingsfarge 2 22 2 2_CC1" xfId="53994" xr:uid="{D96B266B-C07B-495F-9762-1367ADB2E6D2}"/>
    <cellStyle name="20% - uthevingsfarge 2 22 2 3" xfId="37926" xr:uid="{00000000-0005-0000-0000-0000A4280000}"/>
    <cellStyle name="20% - uthevingsfarge 2 22 2 4" xfId="37927" xr:uid="{00000000-0005-0000-0000-0000A5280000}"/>
    <cellStyle name="20% - uthevingsfarge 2 22 2 5" xfId="37928" xr:uid="{00000000-0005-0000-0000-0000A6280000}"/>
    <cellStyle name="20% - uthevingsfarge 2 22 2 6" xfId="37924" xr:uid="{00000000-0005-0000-0000-0000A7280000}"/>
    <cellStyle name="20% - uthevingsfarge 2 22 2_4 manuell" xfId="53995" xr:uid="{F170B289-0239-404F-902E-4863671A00B6}"/>
    <cellStyle name="20% - uthevingsfarge 2 22 3" xfId="2841" xr:uid="{00000000-0005-0000-0000-0000A9280000}"/>
    <cellStyle name="20% - uthevingsfarge 2 22 3 2" xfId="37929" xr:uid="{00000000-0005-0000-0000-0000AA280000}"/>
    <cellStyle name="20% - uthevingsfarge 2 22 3_CC1" xfId="53996" xr:uid="{F30B3FA7-E421-4238-8A5C-E356F63239F3}"/>
    <cellStyle name="20% - uthevingsfarge 2 22 4" xfId="37930" xr:uid="{00000000-0005-0000-0000-0000AB280000}"/>
    <cellStyle name="20% - uthevingsfarge 2 22 5" xfId="37931" xr:uid="{00000000-0005-0000-0000-0000AC280000}"/>
    <cellStyle name="20% - uthevingsfarge 2 22 6" xfId="37932" xr:uid="{00000000-0005-0000-0000-0000AD280000}"/>
    <cellStyle name="20% - uthevingsfarge 2 22 7" xfId="37923" xr:uid="{00000000-0005-0000-0000-0000AE280000}"/>
    <cellStyle name="20% - uthevingsfarge 2 22_4 manuell" xfId="53997"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5" xr:uid="{00000000-0005-0000-0000-0000B3280000}"/>
    <cellStyle name="20% - uthevingsfarge 2 23 2 2_CC1" xfId="53998" xr:uid="{F96A9993-24E2-4B2D-9FA3-35F0C61C2215}"/>
    <cellStyle name="20% - uthevingsfarge 2 23 2 3" xfId="37936" xr:uid="{00000000-0005-0000-0000-0000B4280000}"/>
    <cellStyle name="20% - uthevingsfarge 2 23 2 4" xfId="37937" xr:uid="{00000000-0005-0000-0000-0000B5280000}"/>
    <cellStyle name="20% - uthevingsfarge 2 23 2 5" xfId="37938" xr:uid="{00000000-0005-0000-0000-0000B6280000}"/>
    <cellStyle name="20% - uthevingsfarge 2 23 2 6" xfId="37934" xr:uid="{00000000-0005-0000-0000-0000B7280000}"/>
    <cellStyle name="20% - uthevingsfarge 2 23 2_4 manuell" xfId="53999" xr:uid="{A15F4510-630C-45EA-A54B-CB8D96F674B2}"/>
    <cellStyle name="20% - uthevingsfarge 2 23 3" xfId="2845" xr:uid="{00000000-0005-0000-0000-0000B9280000}"/>
    <cellStyle name="20% - uthevingsfarge 2 23 3 2" xfId="37939" xr:uid="{00000000-0005-0000-0000-0000BA280000}"/>
    <cellStyle name="20% - uthevingsfarge 2 23 3_CC1" xfId="54000" xr:uid="{166C6A99-6176-499C-9F3F-50BDFE837D8D}"/>
    <cellStyle name="20% - uthevingsfarge 2 23 4" xfId="37940" xr:uid="{00000000-0005-0000-0000-0000BB280000}"/>
    <cellStyle name="20% - uthevingsfarge 2 23 5" xfId="37941" xr:uid="{00000000-0005-0000-0000-0000BC280000}"/>
    <cellStyle name="20% - uthevingsfarge 2 23 6" xfId="37942" xr:uid="{00000000-0005-0000-0000-0000BD280000}"/>
    <cellStyle name="20% - uthevingsfarge 2 23 7" xfId="37933" xr:uid="{00000000-0005-0000-0000-0000BE280000}"/>
    <cellStyle name="20% - uthevingsfarge 2 23_4 manuell" xfId="54001"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5" xr:uid="{00000000-0005-0000-0000-0000C3280000}"/>
    <cellStyle name="20% - uthevingsfarge 2 24 2 2_CC1" xfId="54002" xr:uid="{D3FC9AB1-766A-49B6-AD9B-3FC89BDDE2F3}"/>
    <cellStyle name="20% - uthevingsfarge 2 24 2 3" xfId="37946" xr:uid="{00000000-0005-0000-0000-0000C4280000}"/>
    <cellStyle name="20% - uthevingsfarge 2 24 2 4" xfId="37947" xr:uid="{00000000-0005-0000-0000-0000C5280000}"/>
    <cellStyle name="20% - uthevingsfarge 2 24 2 5" xfId="37948" xr:uid="{00000000-0005-0000-0000-0000C6280000}"/>
    <cellStyle name="20% - uthevingsfarge 2 24 2 6" xfId="37944" xr:uid="{00000000-0005-0000-0000-0000C7280000}"/>
    <cellStyle name="20% - uthevingsfarge 2 24 2_4 manuell" xfId="54003" xr:uid="{D920885B-2D48-476E-A127-A60D700803F8}"/>
    <cellStyle name="20% - uthevingsfarge 2 24 3" xfId="2849" xr:uid="{00000000-0005-0000-0000-0000C9280000}"/>
    <cellStyle name="20% - uthevingsfarge 2 24 3 2" xfId="37949" xr:uid="{00000000-0005-0000-0000-0000CA280000}"/>
    <cellStyle name="20% - uthevingsfarge 2 24 3_CC1" xfId="54004" xr:uid="{33A581F4-8BA9-4C45-8D6F-23132CA77893}"/>
    <cellStyle name="20% - uthevingsfarge 2 24 4" xfId="37950" xr:uid="{00000000-0005-0000-0000-0000CB280000}"/>
    <cellStyle name="20% - uthevingsfarge 2 24 5" xfId="37951" xr:uid="{00000000-0005-0000-0000-0000CC280000}"/>
    <cellStyle name="20% - uthevingsfarge 2 24 6" xfId="37952" xr:uid="{00000000-0005-0000-0000-0000CD280000}"/>
    <cellStyle name="20% - uthevingsfarge 2 24 7" xfId="37943" xr:uid="{00000000-0005-0000-0000-0000CE280000}"/>
    <cellStyle name="20% - uthevingsfarge 2 24_4 manuell" xfId="54005"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5" xr:uid="{00000000-0005-0000-0000-0000D3280000}"/>
    <cellStyle name="20% - uthevingsfarge 2 25 2 2_CC1" xfId="54006" xr:uid="{E9D3B578-813E-4132-9A97-61B98F9B7F53}"/>
    <cellStyle name="20% - uthevingsfarge 2 25 2 3" xfId="37956" xr:uid="{00000000-0005-0000-0000-0000D4280000}"/>
    <cellStyle name="20% - uthevingsfarge 2 25 2 4" xfId="37957" xr:uid="{00000000-0005-0000-0000-0000D5280000}"/>
    <cellStyle name="20% - uthevingsfarge 2 25 2 5" xfId="37958" xr:uid="{00000000-0005-0000-0000-0000D6280000}"/>
    <cellStyle name="20% - uthevingsfarge 2 25 2 6" xfId="37954" xr:uid="{00000000-0005-0000-0000-0000D7280000}"/>
    <cellStyle name="20% - uthevingsfarge 2 25 2_4 manuell" xfId="54007" xr:uid="{2FA6DF41-43F3-482B-90DA-DA945CF40AEA}"/>
    <cellStyle name="20% - uthevingsfarge 2 25 3" xfId="2853" xr:uid="{00000000-0005-0000-0000-0000D9280000}"/>
    <cellStyle name="20% - uthevingsfarge 2 25 3 2" xfId="37959" xr:uid="{00000000-0005-0000-0000-0000DA280000}"/>
    <cellStyle name="20% - uthevingsfarge 2 25 3_CC1" xfId="54008" xr:uid="{7EFF5E66-7879-41F0-869A-2BF79C864416}"/>
    <cellStyle name="20% - uthevingsfarge 2 25 4" xfId="37960" xr:uid="{00000000-0005-0000-0000-0000DB280000}"/>
    <cellStyle name="20% - uthevingsfarge 2 25 5" xfId="37961" xr:uid="{00000000-0005-0000-0000-0000DC280000}"/>
    <cellStyle name="20% - uthevingsfarge 2 25 6" xfId="37962" xr:uid="{00000000-0005-0000-0000-0000DD280000}"/>
    <cellStyle name="20% - uthevingsfarge 2 25 7" xfId="37953" xr:uid="{00000000-0005-0000-0000-0000DE280000}"/>
    <cellStyle name="20% - uthevingsfarge 2 25_4 manuell" xfId="54009"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5" xr:uid="{00000000-0005-0000-0000-0000E3280000}"/>
    <cellStyle name="20% - uthevingsfarge 2 26 2 2_CC1" xfId="54010" xr:uid="{48BF67C3-AA53-4120-B02F-07D13F8E1C7B}"/>
    <cellStyle name="20% - uthevingsfarge 2 26 2 3" xfId="37966" xr:uid="{00000000-0005-0000-0000-0000E4280000}"/>
    <cellStyle name="20% - uthevingsfarge 2 26 2 4" xfId="37967" xr:uid="{00000000-0005-0000-0000-0000E5280000}"/>
    <cellStyle name="20% - uthevingsfarge 2 26 2 5" xfId="37968" xr:uid="{00000000-0005-0000-0000-0000E6280000}"/>
    <cellStyle name="20% - uthevingsfarge 2 26 2 6" xfId="37964" xr:uid="{00000000-0005-0000-0000-0000E7280000}"/>
    <cellStyle name="20% - uthevingsfarge 2 26 2_4 manuell" xfId="54011" xr:uid="{442F437A-8654-4DDB-920B-CB296E693B2A}"/>
    <cellStyle name="20% - uthevingsfarge 2 26 3" xfId="2857" xr:uid="{00000000-0005-0000-0000-0000E9280000}"/>
    <cellStyle name="20% - uthevingsfarge 2 26 3 2" xfId="37969" xr:uid="{00000000-0005-0000-0000-0000EA280000}"/>
    <cellStyle name="20% - uthevingsfarge 2 26 3_CC1" xfId="54012" xr:uid="{A5A0C6FB-FD7A-42F0-BEF5-750243FFC864}"/>
    <cellStyle name="20% - uthevingsfarge 2 26 4" xfId="37970" xr:uid="{00000000-0005-0000-0000-0000EB280000}"/>
    <cellStyle name="20% - uthevingsfarge 2 26 5" xfId="37971" xr:uid="{00000000-0005-0000-0000-0000EC280000}"/>
    <cellStyle name="20% - uthevingsfarge 2 26 6" xfId="37972" xr:uid="{00000000-0005-0000-0000-0000ED280000}"/>
    <cellStyle name="20% - uthevingsfarge 2 26 7" xfId="37963" xr:uid="{00000000-0005-0000-0000-0000EE280000}"/>
    <cellStyle name="20% - uthevingsfarge 2 26_4 manuell" xfId="54013"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5" xr:uid="{00000000-0005-0000-0000-0000F3280000}"/>
    <cellStyle name="20% - uthevingsfarge 2 27 2 2_CC1" xfId="54014" xr:uid="{BD54E5EC-9F86-4BC5-A6EC-401867E156EC}"/>
    <cellStyle name="20% - uthevingsfarge 2 27 2 3" xfId="37976" xr:uid="{00000000-0005-0000-0000-0000F4280000}"/>
    <cellStyle name="20% - uthevingsfarge 2 27 2 4" xfId="37977" xr:uid="{00000000-0005-0000-0000-0000F5280000}"/>
    <cellStyle name="20% - uthevingsfarge 2 27 2 5" xfId="37978" xr:uid="{00000000-0005-0000-0000-0000F6280000}"/>
    <cellStyle name="20% - uthevingsfarge 2 27 2 6" xfId="37974" xr:uid="{00000000-0005-0000-0000-0000F7280000}"/>
    <cellStyle name="20% - uthevingsfarge 2 27 2_4 manuell" xfId="54015" xr:uid="{16DD6539-9525-4442-A7A6-75240EC11BE2}"/>
    <cellStyle name="20% - uthevingsfarge 2 27 3" xfId="2861" xr:uid="{00000000-0005-0000-0000-0000F9280000}"/>
    <cellStyle name="20% - uthevingsfarge 2 27 3 2" xfId="37979" xr:uid="{00000000-0005-0000-0000-0000FA280000}"/>
    <cellStyle name="20% - uthevingsfarge 2 27 3_CC1" xfId="54016" xr:uid="{F5F8F7FF-ACFB-4BF2-9895-8400A5693C21}"/>
    <cellStyle name="20% - uthevingsfarge 2 27 4" xfId="37980" xr:uid="{00000000-0005-0000-0000-0000FB280000}"/>
    <cellStyle name="20% - uthevingsfarge 2 27 5" xfId="37981" xr:uid="{00000000-0005-0000-0000-0000FC280000}"/>
    <cellStyle name="20% - uthevingsfarge 2 27 6" xfId="37982" xr:uid="{00000000-0005-0000-0000-0000FD280000}"/>
    <cellStyle name="20% - uthevingsfarge 2 27 7" xfId="37973" xr:uid="{00000000-0005-0000-0000-0000FE280000}"/>
    <cellStyle name="20% - uthevingsfarge 2 27_4 manuell" xfId="54017"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5" xr:uid="{00000000-0005-0000-0000-000003290000}"/>
    <cellStyle name="20% - uthevingsfarge 2 28 2 2_CC1" xfId="54018" xr:uid="{75CD49B7-7695-4FB6-86FA-3CF375CFAB36}"/>
    <cellStyle name="20% - uthevingsfarge 2 28 2 3" xfId="37986" xr:uid="{00000000-0005-0000-0000-000004290000}"/>
    <cellStyle name="20% - uthevingsfarge 2 28 2 4" xfId="37987" xr:uid="{00000000-0005-0000-0000-000005290000}"/>
    <cellStyle name="20% - uthevingsfarge 2 28 2 5" xfId="37988" xr:uid="{00000000-0005-0000-0000-000006290000}"/>
    <cellStyle name="20% - uthevingsfarge 2 28 2 6" xfId="37984" xr:uid="{00000000-0005-0000-0000-000007290000}"/>
    <cellStyle name="20% - uthevingsfarge 2 28 2_4 manuell" xfId="54019" xr:uid="{EF476505-5D96-43F0-AA38-DA605EA8EC94}"/>
    <cellStyle name="20% - uthevingsfarge 2 28 3" xfId="2865" xr:uid="{00000000-0005-0000-0000-000009290000}"/>
    <cellStyle name="20% - uthevingsfarge 2 28 3 2" xfId="37989" xr:uid="{00000000-0005-0000-0000-00000A290000}"/>
    <cellStyle name="20% - uthevingsfarge 2 28 3_CC1" xfId="54020" xr:uid="{1FCE9E48-A70A-4D53-9C12-C2EC83FC3F4D}"/>
    <cellStyle name="20% - uthevingsfarge 2 28 4" xfId="37990" xr:uid="{00000000-0005-0000-0000-00000B290000}"/>
    <cellStyle name="20% - uthevingsfarge 2 28 5" xfId="37991" xr:uid="{00000000-0005-0000-0000-00000C290000}"/>
    <cellStyle name="20% - uthevingsfarge 2 28 6" xfId="37992" xr:uid="{00000000-0005-0000-0000-00000D290000}"/>
    <cellStyle name="20% - uthevingsfarge 2 28 7" xfId="37983" xr:uid="{00000000-0005-0000-0000-00000E290000}"/>
    <cellStyle name="20% - uthevingsfarge 2 28_4 manuell" xfId="54021"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5" xr:uid="{00000000-0005-0000-0000-000013290000}"/>
    <cellStyle name="20% - uthevingsfarge 2 29 2 2_CC1" xfId="54022" xr:uid="{6C9CF2CE-2F06-4469-A2EC-EDA286052F23}"/>
    <cellStyle name="20% - uthevingsfarge 2 29 2 3" xfId="37996" xr:uid="{00000000-0005-0000-0000-000014290000}"/>
    <cellStyle name="20% - uthevingsfarge 2 29 2 4" xfId="37997" xr:uid="{00000000-0005-0000-0000-000015290000}"/>
    <cellStyle name="20% - uthevingsfarge 2 29 2 5" xfId="37998" xr:uid="{00000000-0005-0000-0000-000016290000}"/>
    <cellStyle name="20% - uthevingsfarge 2 29 2 6" xfId="37994" xr:uid="{00000000-0005-0000-0000-000017290000}"/>
    <cellStyle name="20% - uthevingsfarge 2 29 2_4 manuell" xfId="54023" xr:uid="{C99FEF2F-FC53-458A-A2EF-13793EDEE45A}"/>
    <cellStyle name="20% - uthevingsfarge 2 29 3" xfId="2869" xr:uid="{00000000-0005-0000-0000-000019290000}"/>
    <cellStyle name="20% - uthevingsfarge 2 29 3 2" xfId="37999" xr:uid="{00000000-0005-0000-0000-00001A290000}"/>
    <cellStyle name="20% - uthevingsfarge 2 29 3_CC1" xfId="54024" xr:uid="{387F3577-CF8C-4057-A0A2-E5F794AAAC80}"/>
    <cellStyle name="20% - uthevingsfarge 2 29 4" xfId="38000" xr:uid="{00000000-0005-0000-0000-00001B290000}"/>
    <cellStyle name="20% - uthevingsfarge 2 29 5" xfId="38001" xr:uid="{00000000-0005-0000-0000-00001C290000}"/>
    <cellStyle name="20% - uthevingsfarge 2 29 6" xfId="38002" xr:uid="{00000000-0005-0000-0000-00001D290000}"/>
    <cellStyle name="20% - uthevingsfarge 2 29 7" xfId="37993" xr:uid="{00000000-0005-0000-0000-00001E290000}"/>
    <cellStyle name="20% - uthevingsfarge 2 29_4 manuell" xfId="54025" xr:uid="{0B413E96-AEA8-4913-84EB-CD1186F19BFA}"/>
    <cellStyle name="20% - uthevingsfarge 2 3" xfId="2870" xr:uid="{00000000-0005-0000-0000-000020290000}"/>
    <cellStyle name="20% - uthevingsfarge 2 3 10" xfId="43671" xr:uid="{00000000-0005-0000-0000-000021290000}"/>
    <cellStyle name="20% - uthevingsfarge 2 3 11" xfId="43672" xr:uid="{00000000-0005-0000-0000-000022290000}"/>
    <cellStyle name="20% - uthevingsfarge 2 3 2" xfId="2871" xr:uid="{00000000-0005-0000-0000-000023290000}"/>
    <cellStyle name="20% - uthevingsfarge 2 3 2 10" xfId="43673" xr:uid="{00000000-0005-0000-0000-000024290000}"/>
    <cellStyle name="20% - uthevingsfarge 2 3 2 2" xfId="2872" xr:uid="{00000000-0005-0000-0000-000025290000}"/>
    <cellStyle name="20% - uthevingsfarge 2 3 2 2 2" xfId="14678" xr:uid="{00000000-0005-0000-0000-000026290000}"/>
    <cellStyle name="20% - uthevingsfarge 2 3 2 2 2 2" xfId="43674" xr:uid="{00000000-0005-0000-0000-000027290000}"/>
    <cellStyle name="20% - uthevingsfarge 2 3 2 2 2 2 2" xfId="43675" xr:uid="{00000000-0005-0000-0000-000028290000}"/>
    <cellStyle name="20% - uthevingsfarge 2 3 2 2 2 3" xfId="43676" xr:uid="{00000000-0005-0000-0000-000029290000}"/>
    <cellStyle name="20% - uthevingsfarge 2 3 2 2 2_3. Chng in credit spreads" xfId="43677" xr:uid="{00000000-0005-0000-0000-00002A290000}"/>
    <cellStyle name="20% - uthevingsfarge 2 3 2 2 3" xfId="14679" xr:uid="{00000000-0005-0000-0000-00002B290000}"/>
    <cellStyle name="20% - uthevingsfarge 2 3 2 2 3 2" xfId="43678" xr:uid="{00000000-0005-0000-0000-00002C290000}"/>
    <cellStyle name="20% - uthevingsfarge 2 3 2 2 3 2 2" xfId="43679" xr:uid="{00000000-0005-0000-0000-00002D290000}"/>
    <cellStyle name="20% - uthevingsfarge 2 3 2 2 3 3" xfId="43680" xr:uid="{00000000-0005-0000-0000-00002E290000}"/>
    <cellStyle name="20% - uthevingsfarge 2 3 2 2 3_3. Chng in credit spreads" xfId="43681" xr:uid="{00000000-0005-0000-0000-00002F290000}"/>
    <cellStyle name="20% - uthevingsfarge 2 3 2 2 4" xfId="38005" xr:uid="{00000000-0005-0000-0000-000030290000}"/>
    <cellStyle name="20% - uthevingsfarge 2 3 2 2 4 2" xfId="43682" xr:uid="{00000000-0005-0000-0000-000031290000}"/>
    <cellStyle name="20% - uthevingsfarge 2 3 2 2 5" xfId="43683" xr:uid="{00000000-0005-0000-0000-000032290000}"/>
    <cellStyle name="20% - uthevingsfarge 2 3 2 2 6" xfId="43684" xr:uid="{00000000-0005-0000-0000-000033290000}"/>
    <cellStyle name="20% - uthevingsfarge 2 3 2 2_3. Chng in credit spreads" xfId="43685" xr:uid="{00000000-0005-0000-0000-000034290000}"/>
    <cellStyle name="20% - uthevingsfarge 2 3 2 3" xfId="14680" xr:uid="{00000000-0005-0000-0000-000035290000}"/>
    <cellStyle name="20% - uthevingsfarge 2 3 2 3 2" xfId="14681" xr:uid="{00000000-0005-0000-0000-000036290000}"/>
    <cellStyle name="20% - uthevingsfarge 2 3 2 3 2 2" xfId="43686" xr:uid="{00000000-0005-0000-0000-000037290000}"/>
    <cellStyle name="20% - uthevingsfarge 2 3 2 3 3" xfId="14682" xr:uid="{00000000-0005-0000-0000-000038290000}"/>
    <cellStyle name="20% - uthevingsfarge 2 3 2 3 4" xfId="38006" xr:uid="{00000000-0005-0000-0000-000039290000}"/>
    <cellStyle name="20% - uthevingsfarge 2 3 2 3 5" xfId="43687" xr:uid="{00000000-0005-0000-0000-00003A290000}"/>
    <cellStyle name="20% - uthevingsfarge 2 3 2 3 6" xfId="43688" xr:uid="{00000000-0005-0000-0000-00003B290000}"/>
    <cellStyle name="20% - uthevingsfarge 2 3 2 3_3. Chng in credit spreads" xfId="43689" xr:uid="{00000000-0005-0000-0000-00003C290000}"/>
    <cellStyle name="20% - uthevingsfarge 2 3 2 4" xfId="14683" xr:uid="{00000000-0005-0000-0000-00003D290000}"/>
    <cellStyle name="20% - uthevingsfarge 2 3 2 4 2" xfId="14684" xr:uid="{00000000-0005-0000-0000-00003E290000}"/>
    <cellStyle name="20% - uthevingsfarge 2 3 2 4 2 2" xfId="43690" xr:uid="{00000000-0005-0000-0000-00003F290000}"/>
    <cellStyle name="20% - uthevingsfarge 2 3 2 4 3" xfId="14685" xr:uid="{00000000-0005-0000-0000-000040290000}"/>
    <cellStyle name="20% - uthevingsfarge 2 3 2 4 4" xfId="38007" xr:uid="{00000000-0005-0000-0000-000041290000}"/>
    <cellStyle name="20% - uthevingsfarge 2 3 2 4 5" xfId="43691" xr:uid="{00000000-0005-0000-0000-000042290000}"/>
    <cellStyle name="20% - uthevingsfarge 2 3 2 4 6" xfId="43692" xr:uid="{00000000-0005-0000-0000-000043290000}"/>
    <cellStyle name="20% - uthevingsfarge 2 3 2 4_3. Chng in credit spreads" xfId="43693"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8" xr:uid="{00000000-0005-0000-0000-000048290000}"/>
    <cellStyle name="20% - uthevingsfarge 2 3 2 5 5" xfId="43694" xr:uid="{00000000-0005-0000-0000-000049290000}"/>
    <cellStyle name="20% - uthevingsfarge 2 3 2 5 6" xfId="43695"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4" xr:uid="{00000000-0005-0000-0000-000050290000}"/>
    <cellStyle name="20% - uthevingsfarge 2 3 2 9" xfId="43696" xr:uid="{00000000-0005-0000-0000-000051290000}"/>
    <cellStyle name="20% - uthevingsfarge 2 3 2_3. Chng in credit spreads" xfId="43697" xr:uid="{00000000-0005-0000-0000-000052290000}"/>
    <cellStyle name="20% - uthevingsfarge 2 3 3" xfId="2873" xr:uid="{00000000-0005-0000-0000-000053290000}"/>
    <cellStyle name="20% - uthevingsfarge 2 3 3 2" xfId="14694" xr:uid="{00000000-0005-0000-0000-000054290000}"/>
    <cellStyle name="20% - uthevingsfarge 2 3 3 2 2" xfId="43698" xr:uid="{00000000-0005-0000-0000-000055290000}"/>
    <cellStyle name="20% - uthevingsfarge 2 3 3 2 2 2" xfId="43699" xr:uid="{00000000-0005-0000-0000-000056290000}"/>
    <cellStyle name="20% - uthevingsfarge 2 3 3 2 2 2 2" xfId="43700" xr:uid="{00000000-0005-0000-0000-000057290000}"/>
    <cellStyle name="20% - uthevingsfarge 2 3 3 2 2 3" xfId="43701" xr:uid="{00000000-0005-0000-0000-000058290000}"/>
    <cellStyle name="20% - uthevingsfarge 2 3 3 2 2_3. Chng in credit spreads" xfId="43702" xr:uid="{00000000-0005-0000-0000-000059290000}"/>
    <cellStyle name="20% - uthevingsfarge 2 3 3 2 3" xfId="43703" xr:uid="{00000000-0005-0000-0000-00005A290000}"/>
    <cellStyle name="20% - uthevingsfarge 2 3 3 2 3 2" xfId="43704" xr:uid="{00000000-0005-0000-0000-00005B290000}"/>
    <cellStyle name="20% - uthevingsfarge 2 3 3 2 3 2 2" xfId="43705" xr:uid="{00000000-0005-0000-0000-00005C290000}"/>
    <cellStyle name="20% - uthevingsfarge 2 3 3 2 3 3" xfId="43706" xr:uid="{00000000-0005-0000-0000-00005D290000}"/>
    <cellStyle name="20% - uthevingsfarge 2 3 3 2 3_3. Chng in credit spreads" xfId="43707" xr:uid="{00000000-0005-0000-0000-00005E290000}"/>
    <cellStyle name="20% - uthevingsfarge 2 3 3 2 4" xfId="43708" xr:uid="{00000000-0005-0000-0000-00005F290000}"/>
    <cellStyle name="20% - uthevingsfarge 2 3 3 2 4 2" xfId="43709" xr:uid="{00000000-0005-0000-0000-000060290000}"/>
    <cellStyle name="20% - uthevingsfarge 2 3 3 2 5" xfId="43710" xr:uid="{00000000-0005-0000-0000-000061290000}"/>
    <cellStyle name="20% - uthevingsfarge 2 3 3 2_3. Chng in credit spreads" xfId="43711" xr:uid="{00000000-0005-0000-0000-000062290000}"/>
    <cellStyle name="20% - uthevingsfarge 2 3 3 3" xfId="14695" xr:uid="{00000000-0005-0000-0000-000063290000}"/>
    <cellStyle name="20% - uthevingsfarge 2 3 3 3 2" xfId="43712" xr:uid="{00000000-0005-0000-0000-000064290000}"/>
    <cellStyle name="20% - uthevingsfarge 2 3 3 3 2 2" xfId="43713" xr:uid="{00000000-0005-0000-0000-000065290000}"/>
    <cellStyle name="20% - uthevingsfarge 2 3 3 3 3" xfId="43714" xr:uid="{00000000-0005-0000-0000-000066290000}"/>
    <cellStyle name="20% - uthevingsfarge 2 3 3 3_3. Chng in credit spreads" xfId="43715" xr:uid="{00000000-0005-0000-0000-000067290000}"/>
    <cellStyle name="20% - uthevingsfarge 2 3 3 4" xfId="38009" xr:uid="{00000000-0005-0000-0000-000068290000}"/>
    <cellStyle name="20% - uthevingsfarge 2 3 3 4 2" xfId="43716" xr:uid="{00000000-0005-0000-0000-000069290000}"/>
    <cellStyle name="20% - uthevingsfarge 2 3 3 4 2 2" xfId="43717" xr:uid="{00000000-0005-0000-0000-00006A290000}"/>
    <cellStyle name="20% - uthevingsfarge 2 3 3 4 3" xfId="43718" xr:uid="{00000000-0005-0000-0000-00006B290000}"/>
    <cellStyle name="20% - uthevingsfarge 2 3 3 4_3. Chng in credit spreads" xfId="43719" xr:uid="{00000000-0005-0000-0000-00006C290000}"/>
    <cellStyle name="20% - uthevingsfarge 2 3 3 5" xfId="43720" xr:uid="{00000000-0005-0000-0000-00006D290000}"/>
    <cellStyle name="20% - uthevingsfarge 2 3 3 5 2" xfId="43721" xr:uid="{00000000-0005-0000-0000-00006E290000}"/>
    <cellStyle name="20% - uthevingsfarge 2 3 3 6" xfId="43722" xr:uid="{00000000-0005-0000-0000-00006F290000}"/>
    <cellStyle name="20% - uthevingsfarge 2 3 3_3. Chng in credit spreads" xfId="43723" xr:uid="{00000000-0005-0000-0000-000070290000}"/>
    <cellStyle name="20% - uthevingsfarge 2 3 4" xfId="14696" xr:uid="{00000000-0005-0000-0000-000071290000}"/>
    <cellStyle name="20% - uthevingsfarge 2 3 4 2" xfId="14697" xr:uid="{00000000-0005-0000-0000-000072290000}"/>
    <cellStyle name="20% - uthevingsfarge 2 3 4 2 2" xfId="43724" xr:uid="{00000000-0005-0000-0000-000073290000}"/>
    <cellStyle name="20% - uthevingsfarge 2 3 4 2 2 2" xfId="43725" xr:uid="{00000000-0005-0000-0000-000074290000}"/>
    <cellStyle name="20% - uthevingsfarge 2 3 4 2 3" xfId="43726" xr:uid="{00000000-0005-0000-0000-000075290000}"/>
    <cellStyle name="20% - uthevingsfarge 2 3 4 2_3. Chng in credit spreads" xfId="43727" xr:uid="{00000000-0005-0000-0000-000076290000}"/>
    <cellStyle name="20% - uthevingsfarge 2 3 4 3" xfId="14698" xr:uid="{00000000-0005-0000-0000-000077290000}"/>
    <cellStyle name="20% - uthevingsfarge 2 3 4 3 2" xfId="43728" xr:uid="{00000000-0005-0000-0000-000078290000}"/>
    <cellStyle name="20% - uthevingsfarge 2 3 4 3 2 2" xfId="43729" xr:uid="{00000000-0005-0000-0000-000079290000}"/>
    <cellStyle name="20% - uthevingsfarge 2 3 4 3 3" xfId="43730" xr:uid="{00000000-0005-0000-0000-00007A290000}"/>
    <cellStyle name="20% - uthevingsfarge 2 3 4 3_3. Chng in credit spreads" xfId="43731" xr:uid="{00000000-0005-0000-0000-00007B290000}"/>
    <cellStyle name="20% - uthevingsfarge 2 3 4 4" xfId="38010" xr:uid="{00000000-0005-0000-0000-00007C290000}"/>
    <cellStyle name="20% - uthevingsfarge 2 3 4 4 2" xfId="43732" xr:uid="{00000000-0005-0000-0000-00007D290000}"/>
    <cellStyle name="20% - uthevingsfarge 2 3 4 5" xfId="43733" xr:uid="{00000000-0005-0000-0000-00007E290000}"/>
    <cellStyle name="20% - uthevingsfarge 2 3 4 6" xfId="43734" xr:uid="{00000000-0005-0000-0000-00007F290000}"/>
    <cellStyle name="20% - uthevingsfarge 2 3 4_3. Chng in credit spreads" xfId="43735" xr:uid="{00000000-0005-0000-0000-000080290000}"/>
    <cellStyle name="20% - uthevingsfarge 2 3 5" xfId="14699" xr:uid="{00000000-0005-0000-0000-000081290000}"/>
    <cellStyle name="20% - uthevingsfarge 2 3 5 2" xfId="14700" xr:uid="{00000000-0005-0000-0000-000082290000}"/>
    <cellStyle name="20% - uthevingsfarge 2 3 5 2 2" xfId="43736" xr:uid="{00000000-0005-0000-0000-000083290000}"/>
    <cellStyle name="20% - uthevingsfarge 2 3 5 3" xfId="14701" xr:uid="{00000000-0005-0000-0000-000084290000}"/>
    <cellStyle name="20% - uthevingsfarge 2 3 5 4" xfId="38011" xr:uid="{00000000-0005-0000-0000-000085290000}"/>
    <cellStyle name="20% - uthevingsfarge 2 3 5 5" xfId="43737" xr:uid="{00000000-0005-0000-0000-000086290000}"/>
    <cellStyle name="20% - uthevingsfarge 2 3 5 6" xfId="43738" xr:uid="{00000000-0005-0000-0000-000087290000}"/>
    <cellStyle name="20% - uthevingsfarge 2 3 5_3. Chng in credit spreads" xfId="43739" xr:uid="{00000000-0005-0000-0000-000088290000}"/>
    <cellStyle name="20% - uthevingsfarge 2 3 6" xfId="14702" xr:uid="{00000000-0005-0000-0000-000089290000}"/>
    <cellStyle name="20% - uthevingsfarge 2 3 6 2" xfId="14703" xr:uid="{00000000-0005-0000-0000-00008A290000}"/>
    <cellStyle name="20% - uthevingsfarge 2 3 6 2 2" xfId="43740" xr:uid="{00000000-0005-0000-0000-00008B290000}"/>
    <cellStyle name="20% - uthevingsfarge 2 3 6 3" xfId="14704" xr:uid="{00000000-0005-0000-0000-00008C290000}"/>
    <cellStyle name="20% - uthevingsfarge 2 3 6 4" xfId="38012" xr:uid="{00000000-0005-0000-0000-00008D290000}"/>
    <cellStyle name="20% - uthevingsfarge 2 3 6 5" xfId="43741" xr:uid="{00000000-0005-0000-0000-00008E290000}"/>
    <cellStyle name="20% - uthevingsfarge 2 3 6 6" xfId="43742" xr:uid="{00000000-0005-0000-0000-00008F290000}"/>
    <cellStyle name="20% - uthevingsfarge 2 3 6_3. Chng in credit spreads" xfId="43743" xr:uid="{00000000-0005-0000-0000-000090290000}"/>
    <cellStyle name="20% - uthevingsfarge 2 3 7" xfId="14705" xr:uid="{00000000-0005-0000-0000-000091290000}"/>
    <cellStyle name="20% - uthevingsfarge 2 3 7 2" xfId="14706" xr:uid="{00000000-0005-0000-0000-000092290000}"/>
    <cellStyle name="20% - uthevingsfarge 2 3 7 2 2" xfId="43744" xr:uid="{00000000-0005-0000-0000-000093290000}"/>
    <cellStyle name="20% - uthevingsfarge 2 3 7 3" xfId="43745" xr:uid="{00000000-0005-0000-0000-000094290000}"/>
    <cellStyle name="20% - uthevingsfarge 2 3 7_3. Chng in credit spreads" xfId="43746" xr:uid="{00000000-0005-0000-0000-000095290000}"/>
    <cellStyle name="20% - uthevingsfarge 2 3 8" xfId="14707" xr:uid="{00000000-0005-0000-0000-000096290000}"/>
    <cellStyle name="20% - uthevingsfarge 2 3 9" xfId="38003" xr:uid="{00000000-0005-0000-0000-000097290000}"/>
    <cellStyle name="20% - uthevingsfarge 2 3_4 manuell" xfId="54026"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5" xr:uid="{00000000-0005-0000-0000-00009C290000}"/>
    <cellStyle name="20% - uthevingsfarge 2 30 2 2_CC1" xfId="54027" xr:uid="{F2C79761-9D1F-411C-98E8-41EC5762FC8D}"/>
    <cellStyle name="20% - uthevingsfarge 2 30 2 3" xfId="38016" xr:uid="{00000000-0005-0000-0000-00009D290000}"/>
    <cellStyle name="20% - uthevingsfarge 2 30 2 4" xfId="38017" xr:uid="{00000000-0005-0000-0000-00009E290000}"/>
    <cellStyle name="20% - uthevingsfarge 2 30 2 5" xfId="38018" xr:uid="{00000000-0005-0000-0000-00009F290000}"/>
    <cellStyle name="20% - uthevingsfarge 2 30 2 6" xfId="38014" xr:uid="{00000000-0005-0000-0000-0000A0290000}"/>
    <cellStyle name="20% - uthevingsfarge 2 30 2_4 manuell" xfId="54028" xr:uid="{12C84E5A-9453-4B9A-8D0F-2C7575BFD222}"/>
    <cellStyle name="20% - uthevingsfarge 2 30 3" xfId="2877" xr:uid="{00000000-0005-0000-0000-0000A2290000}"/>
    <cellStyle name="20% - uthevingsfarge 2 30 3 2" xfId="38019" xr:uid="{00000000-0005-0000-0000-0000A3290000}"/>
    <cellStyle name="20% - uthevingsfarge 2 30 3_CC1" xfId="54029" xr:uid="{17781F72-F904-40AC-AD01-7D3252993A28}"/>
    <cellStyle name="20% - uthevingsfarge 2 30 4" xfId="38020" xr:uid="{00000000-0005-0000-0000-0000A4290000}"/>
    <cellStyle name="20% - uthevingsfarge 2 30 5" xfId="38021" xr:uid="{00000000-0005-0000-0000-0000A5290000}"/>
    <cellStyle name="20% - uthevingsfarge 2 30 6" xfId="38022" xr:uid="{00000000-0005-0000-0000-0000A6290000}"/>
    <cellStyle name="20% - uthevingsfarge 2 30 7" xfId="38013" xr:uid="{00000000-0005-0000-0000-0000A7290000}"/>
    <cellStyle name="20% - uthevingsfarge 2 30_4 manuell" xfId="54030"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5" xr:uid="{00000000-0005-0000-0000-0000AC290000}"/>
    <cellStyle name="20% - uthevingsfarge 2 31 2 2_CC1" xfId="54031" xr:uid="{ABEB48B0-24E8-45EE-B00A-752D62446A54}"/>
    <cellStyle name="20% - uthevingsfarge 2 31 2 3" xfId="38026" xr:uid="{00000000-0005-0000-0000-0000AD290000}"/>
    <cellStyle name="20% - uthevingsfarge 2 31 2 4" xfId="38027" xr:uid="{00000000-0005-0000-0000-0000AE290000}"/>
    <cellStyle name="20% - uthevingsfarge 2 31 2 5" xfId="38028" xr:uid="{00000000-0005-0000-0000-0000AF290000}"/>
    <cellStyle name="20% - uthevingsfarge 2 31 2 6" xfId="38024" xr:uid="{00000000-0005-0000-0000-0000B0290000}"/>
    <cellStyle name="20% - uthevingsfarge 2 31 2_4 manuell" xfId="54032" xr:uid="{092D092D-B716-423D-9618-A0F20658DEAA}"/>
    <cellStyle name="20% - uthevingsfarge 2 31 3" xfId="2881" xr:uid="{00000000-0005-0000-0000-0000B2290000}"/>
    <cellStyle name="20% - uthevingsfarge 2 31 3 2" xfId="38029" xr:uid="{00000000-0005-0000-0000-0000B3290000}"/>
    <cellStyle name="20% - uthevingsfarge 2 31 3_CC1" xfId="54033" xr:uid="{5644215D-D95E-4AF2-BC14-B2B5A160AA59}"/>
    <cellStyle name="20% - uthevingsfarge 2 31 4" xfId="38030" xr:uid="{00000000-0005-0000-0000-0000B4290000}"/>
    <cellStyle name="20% - uthevingsfarge 2 31 5" xfId="38031" xr:uid="{00000000-0005-0000-0000-0000B5290000}"/>
    <cellStyle name="20% - uthevingsfarge 2 31 6" xfId="38032" xr:uid="{00000000-0005-0000-0000-0000B6290000}"/>
    <cellStyle name="20% - uthevingsfarge 2 31 7" xfId="38023" xr:uid="{00000000-0005-0000-0000-0000B7290000}"/>
    <cellStyle name="20% - uthevingsfarge 2 31_4 manuell" xfId="54034"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5" xr:uid="{00000000-0005-0000-0000-0000BC290000}"/>
    <cellStyle name="20% - uthevingsfarge 2 32 2 2_CC1" xfId="54035" xr:uid="{381EC31A-D03F-4B58-8084-5E6BAB4345C9}"/>
    <cellStyle name="20% - uthevingsfarge 2 32 2 3" xfId="38036" xr:uid="{00000000-0005-0000-0000-0000BD290000}"/>
    <cellStyle name="20% - uthevingsfarge 2 32 2 4" xfId="38037" xr:uid="{00000000-0005-0000-0000-0000BE290000}"/>
    <cellStyle name="20% - uthevingsfarge 2 32 2 5" xfId="38038" xr:uid="{00000000-0005-0000-0000-0000BF290000}"/>
    <cellStyle name="20% - uthevingsfarge 2 32 2 6" xfId="38034" xr:uid="{00000000-0005-0000-0000-0000C0290000}"/>
    <cellStyle name="20% - uthevingsfarge 2 32 2_4 manuell" xfId="54036" xr:uid="{615B8CF9-F38A-409D-9096-A4FF0E593149}"/>
    <cellStyle name="20% - uthevingsfarge 2 32 3" xfId="2885" xr:uid="{00000000-0005-0000-0000-0000C2290000}"/>
    <cellStyle name="20% - uthevingsfarge 2 32 3 2" xfId="38039" xr:uid="{00000000-0005-0000-0000-0000C3290000}"/>
    <cellStyle name="20% - uthevingsfarge 2 32 3_CC1" xfId="54037" xr:uid="{F77696D7-35EA-4D22-BDF3-FB45D900CB33}"/>
    <cellStyle name="20% - uthevingsfarge 2 32 4" xfId="38040" xr:uid="{00000000-0005-0000-0000-0000C4290000}"/>
    <cellStyle name="20% - uthevingsfarge 2 32 5" xfId="38041" xr:uid="{00000000-0005-0000-0000-0000C5290000}"/>
    <cellStyle name="20% - uthevingsfarge 2 32 6" xfId="38042" xr:uid="{00000000-0005-0000-0000-0000C6290000}"/>
    <cellStyle name="20% - uthevingsfarge 2 32 7" xfId="38033" xr:uid="{00000000-0005-0000-0000-0000C7290000}"/>
    <cellStyle name="20% - uthevingsfarge 2 32_4 manuell" xfId="54038"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5" xr:uid="{00000000-0005-0000-0000-0000CC290000}"/>
    <cellStyle name="20% - uthevingsfarge 2 33 2 2_CC1" xfId="54039" xr:uid="{A779302A-7AB9-4690-BACB-85F5AFEEB92D}"/>
    <cellStyle name="20% - uthevingsfarge 2 33 2 3" xfId="38046" xr:uid="{00000000-0005-0000-0000-0000CD290000}"/>
    <cellStyle name="20% - uthevingsfarge 2 33 2 4" xfId="38047" xr:uid="{00000000-0005-0000-0000-0000CE290000}"/>
    <cellStyle name="20% - uthevingsfarge 2 33 2 5" xfId="38048" xr:uid="{00000000-0005-0000-0000-0000CF290000}"/>
    <cellStyle name="20% - uthevingsfarge 2 33 2 6" xfId="38044" xr:uid="{00000000-0005-0000-0000-0000D0290000}"/>
    <cellStyle name="20% - uthevingsfarge 2 33 2_4 manuell" xfId="54040" xr:uid="{3AB416CF-9693-4332-B19B-642D46F4BD08}"/>
    <cellStyle name="20% - uthevingsfarge 2 33 3" xfId="2889" xr:uid="{00000000-0005-0000-0000-0000D2290000}"/>
    <cellStyle name="20% - uthevingsfarge 2 33 3 2" xfId="38049" xr:uid="{00000000-0005-0000-0000-0000D3290000}"/>
    <cellStyle name="20% - uthevingsfarge 2 33 3_CC1" xfId="54041" xr:uid="{88A92751-8470-420E-970A-C69D1ED46EFC}"/>
    <cellStyle name="20% - uthevingsfarge 2 33 4" xfId="38050" xr:uid="{00000000-0005-0000-0000-0000D4290000}"/>
    <cellStyle name="20% - uthevingsfarge 2 33 5" xfId="38051" xr:uid="{00000000-0005-0000-0000-0000D5290000}"/>
    <cellStyle name="20% - uthevingsfarge 2 33 6" xfId="38052" xr:uid="{00000000-0005-0000-0000-0000D6290000}"/>
    <cellStyle name="20% - uthevingsfarge 2 33 7" xfId="38043" xr:uid="{00000000-0005-0000-0000-0000D7290000}"/>
    <cellStyle name="20% - uthevingsfarge 2 33_4 manuell" xfId="54042"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5" xr:uid="{00000000-0005-0000-0000-0000DC290000}"/>
    <cellStyle name="20% - uthevingsfarge 2 34 2 2_CC1" xfId="54043" xr:uid="{6516F1A4-7FDC-4872-9947-2B8C1241C15D}"/>
    <cellStyle name="20% - uthevingsfarge 2 34 2 3" xfId="38056" xr:uid="{00000000-0005-0000-0000-0000DD290000}"/>
    <cellStyle name="20% - uthevingsfarge 2 34 2 4" xfId="38057" xr:uid="{00000000-0005-0000-0000-0000DE290000}"/>
    <cellStyle name="20% - uthevingsfarge 2 34 2 5" xfId="38058" xr:uid="{00000000-0005-0000-0000-0000DF290000}"/>
    <cellStyle name="20% - uthevingsfarge 2 34 2 6" xfId="38054" xr:uid="{00000000-0005-0000-0000-0000E0290000}"/>
    <cellStyle name="20% - uthevingsfarge 2 34 2_4 manuell" xfId="54044" xr:uid="{0A950228-6DD1-4762-B043-6823E3347E71}"/>
    <cellStyle name="20% - uthevingsfarge 2 34 3" xfId="2893" xr:uid="{00000000-0005-0000-0000-0000E2290000}"/>
    <cellStyle name="20% - uthevingsfarge 2 34 3 2" xfId="38059" xr:uid="{00000000-0005-0000-0000-0000E3290000}"/>
    <cellStyle name="20% - uthevingsfarge 2 34 3_CC1" xfId="54045" xr:uid="{FA64B8A8-3B01-4E5B-9CAD-96CF16A3F3FB}"/>
    <cellStyle name="20% - uthevingsfarge 2 34 4" xfId="38060" xr:uid="{00000000-0005-0000-0000-0000E4290000}"/>
    <cellStyle name="20% - uthevingsfarge 2 34 5" xfId="38061" xr:uid="{00000000-0005-0000-0000-0000E5290000}"/>
    <cellStyle name="20% - uthevingsfarge 2 34 6" xfId="38062" xr:uid="{00000000-0005-0000-0000-0000E6290000}"/>
    <cellStyle name="20% - uthevingsfarge 2 34 7" xfId="38053" xr:uid="{00000000-0005-0000-0000-0000E7290000}"/>
    <cellStyle name="20% - uthevingsfarge 2 34_4 manuell" xfId="54046"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5" xr:uid="{00000000-0005-0000-0000-0000EC290000}"/>
    <cellStyle name="20% - uthevingsfarge 2 35 2 2_CC1" xfId="54047" xr:uid="{2043E3E9-4CF3-456E-9F76-729B4FFCB689}"/>
    <cellStyle name="20% - uthevingsfarge 2 35 2 3" xfId="38066" xr:uid="{00000000-0005-0000-0000-0000ED290000}"/>
    <cellStyle name="20% - uthevingsfarge 2 35 2 4" xfId="38067" xr:uid="{00000000-0005-0000-0000-0000EE290000}"/>
    <cellStyle name="20% - uthevingsfarge 2 35 2 5" xfId="38068" xr:uid="{00000000-0005-0000-0000-0000EF290000}"/>
    <cellStyle name="20% - uthevingsfarge 2 35 2 6" xfId="38064" xr:uid="{00000000-0005-0000-0000-0000F0290000}"/>
    <cellStyle name="20% - uthevingsfarge 2 35 2_4 manuell" xfId="54048" xr:uid="{5405251D-DCE2-4D7D-BE19-20FDDE4AE552}"/>
    <cellStyle name="20% - uthevingsfarge 2 35 3" xfId="2897" xr:uid="{00000000-0005-0000-0000-0000F2290000}"/>
    <cellStyle name="20% - uthevingsfarge 2 35 3 2" xfId="38069" xr:uid="{00000000-0005-0000-0000-0000F3290000}"/>
    <cellStyle name="20% - uthevingsfarge 2 35 3_CC1" xfId="54049" xr:uid="{A11D7C1C-C69B-4A4D-97FD-C83AE98E7906}"/>
    <cellStyle name="20% - uthevingsfarge 2 35 4" xfId="38070" xr:uid="{00000000-0005-0000-0000-0000F4290000}"/>
    <cellStyle name="20% - uthevingsfarge 2 35 5" xfId="38071" xr:uid="{00000000-0005-0000-0000-0000F5290000}"/>
    <cellStyle name="20% - uthevingsfarge 2 35 6" xfId="38072" xr:uid="{00000000-0005-0000-0000-0000F6290000}"/>
    <cellStyle name="20% - uthevingsfarge 2 35 7" xfId="38063" xr:uid="{00000000-0005-0000-0000-0000F7290000}"/>
    <cellStyle name="20% - uthevingsfarge 2 35_4 manuell" xfId="54050"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5" xr:uid="{00000000-0005-0000-0000-0000FC290000}"/>
    <cellStyle name="20% - uthevingsfarge 2 36 2 2_CC1" xfId="54051" xr:uid="{96711D43-05BF-490C-8A40-F91A12EDE730}"/>
    <cellStyle name="20% - uthevingsfarge 2 36 2 3" xfId="38076" xr:uid="{00000000-0005-0000-0000-0000FD290000}"/>
    <cellStyle name="20% - uthevingsfarge 2 36 2 4" xfId="38077" xr:uid="{00000000-0005-0000-0000-0000FE290000}"/>
    <cellStyle name="20% - uthevingsfarge 2 36 2 5" xfId="38078" xr:uid="{00000000-0005-0000-0000-0000FF290000}"/>
    <cellStyle name="20% - uthevingsfarge 2 36 2 6" xfId="38074" xr:uid="{00000000-0005-0000-0000-0000002A0000}"/>
    <cellStyle name="20% - uthevingsfarge 2 36 2_4 manuell" xfId="54052" xr:uid="{3E003150-1F4B-408F-80C7-3628843DC02A}"/>
    <cellStyle name="20% - uthevingsfarge 2 36 3" xfId="2901" xr:uid="{00000000-0005-0000-0000-0000022A0000}"/>
    <cellStyle name="20% - uthevingsfarge 2 36 3 2" xfId="38079" xr:uid="{00000000-0005-0000-0000-0000032A0000}"/>
    <cellStyle name="20% - uthevingsfarge 2 36 3_CC1" xfId="54053" xr:uid="{67FF08BE-B86B-4E83-B76C-A54EA2082248}"/>
    <cellStyle name="20% - uthevingsfarge 2 36 4" xfId="38080" xr:uid="{00000000-0005-0000-0000-0000042A0000}"/>
    <cellStyle name="20% - uthevingsfarge 2 36 5" xfId="38081" xr:uid="{00000000-0005-0000-0000-0000052A0000}"/>
    <cellStyle name="20% - uthevingsfarge 2 36 6" xfId="38082" xr:uid="{00000000-0005-0000-0000-0000062A0000}"/>
    <cellStyle name="20% - uthevingsfarge 2 36 7" xfId="38073" xr:uid="{00000000-0005-0000-0000-0000072A0000}"/>
    <cellStyle name="20% - uthevingsfarge 2 36_4 manuell" xfId="54054"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5" xr:uid="{00000000-0005-0000-0000-00000C2A0000}"/>
    <cellStyle name="20% - uthevingsfarge 2 37 2 2_CC1" xfId="54055" xr:uid="{1E7D211F-CB42-4FAE-86F7-B3B2D6333A80}"/>
    <cellStyle name="20% - uthevingsfarge 2 37 2 3" xfId="38086" xr:uid="{00000000-0005-0000-0000-00000D2A0000}"/>
    <cellStyle name="20% - uthevingsfarge 2 37 2 4" xfId="38087" xr:uid="{00000000-0005-0000-0000-00000E2A0000}"/>
    <cellStyle name="20% - uthevingsfarge 2 37 2 5" xfId="38088" xr:uid="{00000000-0005-0000-0000-00000F2A0000}"/>
    <cellStyle name="20% - uthevingsfarge 2 37 2 6" xfId="38084" xr:uid="{00000000-0005-0000-0000-0000102A0000}"/>
    <cellStyle name="20% - uthevingsfarge 2 37 2_4 manuell" xfId="54056" xr:uid="{4E157FC6-E2E1-4E73-9515-FE31C1F65F48}"/>
    <cellStyle name="20% - uthevingsfarge 2 37 3" xfId="2905" xr:uid="{00000000-0005-0000-0000-0000122A0000}"/>
    <cellStyle name="20% - uthevingsfarge 2 37 3 2" xfId="38089" xr:uid="{00000000-0005-0000-0000-0000132A0000}"/>
    <cellStyle name="20% - uthevingsfarge 2 37 3_CC1" xfId="54057" xr:uid="{8A3BE694-5D57-4D39-8479-4D14A418363B}"/>
    <cellStyle name="20% - uthevingsfarge 2 37 4" xfId="38090" xr:uid="{00000000-0005-0000-0000-0000142A0000}"/>
    <cellStyle name="20% - uthevingsfarge 2 37 5" xfId="38091" xr:uid="{00000000-0005-0000-0000-0000152A0000}"/>
    <cellStyle name="20% - uthevingsfarge 2 37 6" xfId="38092" xr:uid="{00000000-0005-0000-0000-0000162A0000}"/>
    <cellStyle name="20% - uthevingsfarge 2 37 7" xfId="38083" xr:uid="{00000000-0005-0000-0000-0000172A0000}"/>
    <cellStyle name="20% - uthevingsfarge 2 37_4 manuell" xfId="54058"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5" xr:uid="{00000000-0005-0000-0000-00001C2A0000}"/>
    <cellStyle name="20% - uthevingsfarge 2 38 2 2_CC1" xfId="54059" xr:uid="{975D483C-5CF3-4DDF-B194-E7DE838255CB}"/>
    <cellStyle name="20% - uthevingsfarge 2 38 2 3" xfId="38096" xr:uid="{00000000-0005-0000-0000-00001D2A0000}"/>
    <cellStyle name="20% - uthevingsfarge 2 38 2 4" xfId="38097" xr:uid="{00000000-0005-0000-0000-00001E2A0000}"/>
    <cellStyle name="20% - uthevingsfarge 2 38 2 5" xfId="38098" xr:uid="{00000000-0005-0000-0000-00001F2A0000}"/>
    <cellStyle name="20% - uthevingsfarge 2 38 2 6" xfId="38094" xr:uid="{00000000-0005-0000-0000-0000202A0000}"/>
    <cellStyle name="20% - uthevingsfarge 2 38 2_4 manuell" xfId="54060" xr:uid="{3A176B97-F54D-430E-BF2C-4A4DC53AABBA}"/>
    <cellStyle name="20% - uthevingsfarge 2 38 3" xfId="2909" xr:uid="{00000000-0005-0000-0000-0000222A0000}"/>
    <cellStyle name="20% - uthevingsfarge 2 38 3 2" xfId="38099" xr:uid="{00000000-0005-0000-0000-0000232A0000}"/>
    <cellStyle name="20% - uthevingsfarge 2 38 3_CC1" xfId="54061" xr:uid="{26FB97EA-A58A-42A2-98AC-26AE8BF1420A}"/>
    <cellStyle name="20% - uthevingsfarge 2 38 4" xfId="38100" xr:uid="{00000000-0005-0000-0000-0000242A0000}"/>
    <cellStyle name="20% - uthevingsfarge 2 38 5" xfId="38101" xr:uid="{00000000-0005-0000-0000-0000252A0000}"/>
    <cellStyle name="20% - uthevingsfarge 2 38 6" xfId="38102" xr:uid="{00000000-0005-0000-0000-0000262A0000}"/>
    <cellStyle name="20% - uthevingsfarge 2 38 7" xfId="38093" xr:uid="{00000000-0005-0000-0000-0000272A0000}"/>
    <cellStyle name="20% - uthevingsfarge 2 38_4 manuell" xfId="54062"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5" xr:uid="{00000000-0005-0000-0000-00002C2A0000}"/>
    <cellStyle name="20% - uthevingsfarge 2 39 2 2_CC1" xfId="54063" xr:uid="{6708AEBE-9C53-45EE-B01C-BEBBBCEBEB52}"/>
    <cellStyle name="20% - uthevingsfarge 2 39 2 3" xfId="38106" xr:uid="{00000000-0005-0000-0000-00002D2A0000}"/>
    <cellStyle name="20% - uthevingsfarge 2 39 2 4" xfId="38107" xr:uid="{00000000-0005-0000-0000-00002E2A0000}"/>
    <cellStyle name="20% - uthevingsfarge 2 39 2 5" xfId="38108" xr:uid="{00000000-0005-0000-0000-00002F2A0000}"/>
    <cellStyle name="20% - uthevingsfarge 2 39 2 6" xfId="38104" xr:uid="{00000000-0005-0000-0000-0000302A0000}"/>
    <cellStyle name="20% - uthevingsfarge 2 39 2_4 manuell" xfId="54064" xr:uid="{BDC6CEA6-81FD-47AF-8918-9AF14AC257D8}"/>
    <cellStyle name="20% - uthevingsfarge 2 39 3" xfId="2913" xr:uid="{00000000-0005-0000-0000-0000322A0000}"/>
    <cellStyle name="20% - uthevingsfarge 2 39 3 2" xfId="38109" xr:uid="{00000000-0005-0000-0000-0000332A0000}"/>
    <cellStyle name="20% - uthevingsfarge 2 39 3_CC1" xfId="54065" xr:uid="{A18595B2-3D89-4CD6-9298-B36251100B13}"/>
    <cellStyle name="20% - uthevingsfarge 2 39 4" xfId="38110" xr:uid="{00000000-0005-0000-0000-0000342A0000}"/>
    <cellStyle name="20% - uthevingsfarge 2 39 5" xfId="38111" xr:uid="{00000000-0005-0000-0000-0000352A0000}"/>
    <cellStyle name="20% - uthevingsfarge 2 39 6" xfId="38112" xr:uid="{00000000-0005-0000-0000-0000362A0000}"/>
    <cellStyle name="20% - uthevingsfarge 2 39 7" xfId="38103" xr:uid="{00000000-0005-0000-0000-0000372A0000}"/>
    <cellStyle name="20% - uthevingsfarge 2 39_4 manuell" xfId="54066" xr:uid="{520871DF-FC7A-4833-9C13-CA453F74D06A}"/>
    <cellStyle name="20% - uthevingsfarge 2 4" xfId="2914" xr:uid="{00000000-0005-0000-0000-0000392A0000}"/>
    <cellStyle name="20% - uthevingsfarge 2 4 10" xfId="43747"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8" xr:uid="{00000000-0005-0000-0000-00003E2A0000}"/>
    <cellStyle name="20% - uthevingsfarge 2 4 2 2 3" xfId="38115" xr:uid="{00000000-0005-0000-0000-00003F2A0000}"/>
    <cellStyle name="20% - uthevingsfarge 2 4 2 2_3. Chng in credit spreads" xfId="43749" xr:uid="{00000000-0005-0000-0000-0000402A0000}"/>
    <cellStyle name="20% - uthevingsfarge 2 4 2 3" xfId="14709" xr:uid="{00000000-0005-0000-0000-0000412A0000}"/>
    <cellStyle name="20% - uthevingsfarge 2 4 2 3 2" xfId="38116" xr:uid="{00000000-0005-0000-0000-0000422A0000}"/>
    <cellStyle name="20% - uthevingsfarge 2 4 2 3 2 2" xfId="43750" xr:uid="{00000000-0005-0000-0000-0000432A0000}"/>
    <cellStyle name="20% - uthevingsfarge 2 4 2 3 3" xfId="43751" xr:uid="{00000000-0005-0000-0000-0000442A0000}"/>
    <cellStyle name="20% - uthevingsfarge 2 4 2 3_3. Chng in credit spreads" xfId="43752" xr:uid="{00000000-0005-0000-0000-0000452A0000}"/>
    <cellStyle name="20% - uthevingsfarge 2 4 2 4" xfId="38117" xr:uid="{00000000-0005-0000-0000-0000462A0000}"/>
    <cellStyle name="20% - uthevingsfarge 2 4 2 4 2" xfId="43753" xr:uid="{00000000-0005-0000-0000-0000472A0000}"/>
    <cellStyle name="20% - uthevingsfarge 2 4 2 5" xfId="38118" xr:uid="{00000000-0005-0000-0000-0000482A0000}"/>
    <cellStyle name="20% - uthevingsfarge 2 4 2 6" xfId="38114" xr:uid="{00000000-0005-0000-0000-0000492A0000}"/>
    <cellStyle name="20% - uthevingsfarge 2 4 2 7" xfId="43754" xr:uid="{00000000-0005-0000-0000-00004A2A0000}"/>
    <cellStyle name="20% - uthevingsfarge 2 4 2 8" xfId="43755" xr:uid="{00000000-0005-0000-0000-00004B2A0000}"/>
    <cellStyle name="20% - uthevingsfarge 2 4 2_3. Chng in credit spreads" xfId="43756" xr:uid="{00000000-0005-0000-0000-00004C2A0000}"/>
    <cellStyle name="20% - uthevingsfarge 2 4 3" xfId="2917" xr:uid="{00000000-0005-0000-0000-00004D2A0000}"/>
    <cellStyle name="20% - uthevingsfarge 2 4 3 2" xfId="14710" xr:uid="{00000000-0005-0000-0000-00004E2A0000}"/>
    <cellStyle name="20% - uthevingsfarge 2 4 3 2 2" xfId="43757" xr:uid="{00000000-0005-0000-0000-00004F2A0000}"/>
    <cellStyle name="20% - uthevingsfarge 2 4 3 3" xfId="14711" xr:uid="{00000000-0005-0000-0000-0000502A0000}"/>
    <cellStyle name="20% - uthevingsfarge 2 4 3 4" xfId="38119" xr:uid="{00000000-0005-0000-0000-0000512A0000}"/>
    <cellStyle name="20% - uthevingsfarge 2 4 3 5" xfId="43758" xr:uid="{00000000-0005-0000-0000-0000522A0000}"/>
    <cellStyle name="20% - uthevingsfarge 2 4 3 6" xfId="43759" xr:uid="{00000000-0005-0000-0000-0000532A0000}"/>
    <cellStyle name="20% - uthevingsfarge 2 4 3_3. Chng in credit spreads" xfId="43760" xr:uid="{00000000-0005-0000-0000-0000542A0000}"/>
    <cellStyle name="20% - uthevingsfarge 2 4 4" xfId="14712" xr:uid="{00000000-0005-0000-0000-0000552A0000}"/>
    <cellStyle name="20% - uthevingsfarge 2 4 4 2" xfId="14713" xr:uid="{00000000-0005-0000-0000-0000562A0000}"/>
    <cellStyle name="20% - uthevingsfarge 2 4 4 2 2" xfId="43761" xr:uid="{00000000-0005-0000-0000-0000572A0000}"/>
    <cellStyle name="20% - uthevingsfarge 2 4 4 3" xfId="14714" xr:uid="{00000000-0005-0000-0000-0000582A0000}"/>
    <cellStyle name="20% - uthevingsfarge 2 4 4 4" xfId="38120" xr:uid="{00000000-0005-0000-0000-0000592A0000}"/>
    <cellStyle name="20% - uthevingsfarge 2 4 4 5" xfId="43762" xr:uid="{00000000-0005-0000-0000-00005A2A0000}"/>
    <cellStyle name="20% - uthevingsfarge 2 4 4 6" xfId="43763" xr:uid="{00000000-0005-0000-0000-00005B2A0000}"/>
    <cellStyle name="20% - uthevingsfarge 2 4 4_3. Chng in credit spreads" xfId="43764"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1" xr:uid="{00000000-0005-0000-0000-0000602A0000}"/>
    <cellStyle name="20% - uthevingsfarge 2 4 5 5" xfId="43765" xr:uid="{00000000-0005-0000-0000-0000612A0000}"/>
    <cellStyle name="20% - uthevingsfarge 2 4 5 6" xfId="43766"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2" xr:uid="{00000000-0005-0000-0000-0000662A0000}"/>
    <cellStyle name="20% - uthevingsfarge 2 4 6_AVA DVA EL" xfId="14721" xr:uid="{00000000-0005-0000-0000-0000672A0000}"/>
    <cellStyle name="20% - uthevingsfarge 2 4 7" xfId="14722" xr:uid="{00000000-0005-0000-0000-0000682A0000}"/>
    <cellStyle name="20% - uthevingsfarge 2 4 8" xfId="38113" xr:uid="{00000000-0005-0000-0000-0000692A0000}"/>
    <cellStyle name="20% - uthevingsfarge 2 4 9" xfId="43767" xr:uid="{00000000-0005-0000-0000-00006A2A0000}"/>
    <cellStyle name="20% - uthevingsfarge 2 4_3. Chng in credit spreads" xfId="43768"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5" xr:uid="{00000000-0005-0000-0000-00006F2A0000}"/>
    <cellStyle name="20% - uthevingsfarge 2 40 2 2_CC1" xfId="54067" xr:uid="{EACA4345-1C04-4A7E-976C-EEA4AE789EDA}"/>
    <cellStyle name="20% - uthevingsfarge 2 40 2 3" xfId="38126" xr:uid="{00000000-0005-0000-0000-0000702A0000}"/>
    <cellStyle name="20% - uthevingsfarge 2 40 2 4" xfId="38127" xr:uid="{00000000-0005-0000-0000-0000712A0000}"/>
    <cellStyle name="20% - uthevingsfarge 2 40 2 5" xfId="38128" xr:uid="{00000000-0005-0000-0000-0000722A0000}"/>
    <cellStyle name="20% - uthevingsfarge 2 40 2 6" xfId="38124" xr:uid="{00000000-0005-0000-0000-0000732A0000}"/>
    <cellStyle name="20% - uthevingsfarge 2 40 2_4 manuell" xfId="54068" xr:uid="{BAF0A62A-BB8B-4544-BC4E-9D95AD0CF1B6}"/>
    <cellStyle name="20% - uthevingsfarge 2 40 3" xfId="2921" xr:uid="{00000000-0005-0000-0000-0000752A0000}"/>
    <cellStyle name="20% - uthevingsfarge 2 40 3 2" xfId="38129" xr:uid="{00000000-0005-0000-0000-0000762A0000}"/>
    <cellStyle name="20% - uthevingsfarge 2 40 3_CC1" xfId="54069" xr:uid="{C6261C89-EDA9-4EBA-9119-DAA43843FC83}"/>
    <cellStyle name="20% - uthevingsfarge 2 40 4" xfId="38130" xr:uid="{00000000-0005-0000-0000-0000772A0000}"/>
    <cellStyle name="20% - uthevingsfarge 2 40 5" xfId="38131" xr:uid="{00000000-0005-0000-0000-0000782A0000}"/>
    <cellStyle name="20% - uthevingsfarge 2 40 6" xfId="38132" xr:uid="{00000000-0005-0000-0000-0000792A0000}"/>
    <cellStyle name="20% - uthevingsfarge 2 40 7" xfId="38123" xr:uid="{00000000-0005-0000-0000-00007A2A0000}"/>
    <cellStyle name="20% - uthevingsfarge 2 40_4 manuell" xfId="54070"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5" xr:uid="{00000000-0005-0000-0000-00007F2A0000}"/>
    <cellStyle name="20% - uthevingsfarge 2 41 2 2_CC1" xfId="54071" xr:uid="{64ECA37E-CFBB-4494-9DB1-3D2431F174E6}"/>
    <cellStyle name="20% - uthevingsfarge 2 41 2 3" xfId="38136" xr:uid="{00000000-0005-0000-0000-0000802A0000}"/>
    <cellStyle name="20% - uthevingsfarge 2 41 2 4" xfId="38137" xr:uid="{00000000-0005-0000-0000-0000812A0000}"/>
    <cellStyle name="20% - uthevingsfarge 2 41 2 5" xfId="38138" xr:uid="{00000000-0005-0000-0000-0000822A0000}"/>
    <cellStyle name="20% - uthevingsfarge 2 41 2 6" xfId="38134" xr:uid="{00000000-0005-0000-0000-0000832A0000}"/>
    <cellStyle name="20% - uthevingsfarge 2 41 2_4 manuell" xfId="54072" xr:uid="{3973A15E-7C1B-4A1B-928B-419D00A8A237}"/>
    <cellStyle name="20% - uthevingsfarge 2 41 3" xfId="2925" xr:uid="{00000000-0005-0000-0000-0000852A0000}"/>
    <cellStyle name="20% - uthevingsfarge 2 41 3 2" xfId="38139" xr:uid="{00000000-0005-0000-0000-0000862A0000}"/>
    <cellStyle name="20% - uthevingsfarge 2 41 3_CC1" xfId="54073" xr:uid="{76F9A089-DDB4-422C-87DB-33E075A71910}"/>
    <cellStyle name="20% - uthevingsfarge 2 41 4" xfId="38140" xr:uid="{00000000-0005-0000-0000-0000872A0000}"/>
    <cellStyle name="20% - uthevingsfarge 2 41 5" xfId="38141" xr:uid="{00000000-0005-0000-0000-0000882A0000}"/>
    <cellStyle name="20% - uthevingsfarge 2 41 6" xfId="38142" xr:uid="{00000000-0005-0000-0000-0000892A0000}"/>
    <cellStyle name="20% - uthevingsfarge 2 41 7" xfId="38133" xr:uid="{00000000-0005-0000-0000-00008A2A0000}"/>
    <cellStyle name="20% - uthevingsfarge 2 41_4 manuell" xfId="54074"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5" xr:uid="{00000000-0005-0000-0000-00008F2A0000}"/>
    <cellStyle name="20% - uthevingsfarge 2 42 2 2_CC1" xfId="54075" xr:uid="{A0A4FBC2-A8F2-4E57-9E54-3A2C982D350D}"/>
    <cellStyle name="20% - uthevingsfarge 2 42 2 3" xfId="38146" xr:uid="{00000000-0005-0000-0000-0000902A0000}"/>
    <cellStyle name="20% - uthevingsfarge 2 42 2 4" xfId="38147" xr:uid="{00000000-0005-0000-0000-0000912A0000}"/>
    <cellStyle name="20% - uthevingsfarge 2 42 2 5" xfId="38148" xr:uid="{00000000-0005-0000-0000-0000922A0000}"/>
    <cellStyle name="20% - uthevingsfarge 2 42 2 6" xfId="38144" xr:uid="{00000000-0005-0000-0000-0000932A0000}"/>
    <cellStyle name="20% - uthevingsfarge 2 42 2_4 manuell" xfId="54076" xr:uid="{372AC28B-6E59-4691-BD04-03F51F438697}"/>
    <cellStyle name="20% - uthevingsfarge 2 42 3" xfId="2929" xr:uid="{00000000-0005-0000-0000-0000952A0000}"/>
    <cellStyle name="20% - uthevingsfarge 2 42 3 2" xfId="38149" xr:uid="{00000000-0005-0000-0000-0000962A0000}"/>
    <cellStyle name="20% - uthevingsfarge 2 42 3_CC1" xfId="54077" xr:uid="{5D111298-2F8A-4D8C-BCE7-102E08FA2D78}"/>
    <cellStyle name="20% - uthevingsfarge 2 42 4" xfId="38150" xr:uid="{00000000-0005-0000-0000-0000972A0000}"/>
    <cellStyle name="20% - uthevingsfarge 2 42 5" xfId="38151" xr:uid="{00000000-0005-0000-0000-0000982A0000}"/>
    <cellStyle name="20% - uthevingsfarge 2 42 6" xfId="38152" xr:uid="{00000000-0005-0000-0000-0000992A0000}"/>
    <cellStyle name="20% - uthevingsfarge 2 42 7" xfId="38143" xr:uid="{00000000-0005-0000-0000-00009A2A0000}"/>
    <cellStyle name="20% - uthevingsfarge 2 42_4 manuell" xfId="54078"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5" xr:uid="{00000000-0005-0000-0000-00009F2A0000}"/>
    <cellStyle name="20% - uthevingsfarge 2 43 2 2_CC1" xfId="54079" xr:uid="{31F44896-34D2-4A4D-BEE1-008500028156}"/>
    <cellStyle name="20% - uthevingsfarge 2 43 2 3" xfId="38156" xr:uid="{00000000-0005-0000-0000-0000A02A0000}"/>
    <cellStyle name="20% - uthevingsfarge 2 43 2 4" xfId="38157" xr:uid="{00000000-0005-0000-0000-0000A12A0000}"/>
    <cellStyle name="20% - uthevingsfarge 2 43 2 5" xfId="38158" xr:uid="{00000000-0005-0000-0000-0000A22A0000}"/>
    <cellStyle name="20% - uthevingsfarge 2 43 2 6" xfId="38154" xr:uid="{00000000-0005-0000-0000-0000A32A0000}"/>
    <cellStyle name="20% - uthevingsfarge 2 43 2_4 manuell" xfId="54080" xr:uid="{47C7B209-792D-472B-9127-1B3E99188082}"/>
    <cellStyle name="20% - uthevingsfarge 2 43 3" xfId="2933" xr:uid="{00000000-0005-0000-0000-0000A52A0000}"/>
    <cellStyle name="20% - uthevingsfarge 2 43 3 2" xfId="38159" xr:uid="{00000000-0005-0000-0000-0000A62A0000}"/>
    <cellStyle name="20% - uthevingsfarge 2 43 3_CC1" xfId="54081" xr:uid="{82E64E64-0D70-49A0-82C0-DDFCCD95F313}"/>
    <cellStyle name="20% - uthevingsfarge 2 43 4" xfId="38160" xr:uid="{00000000-0005-0000-0000-0000A72A0000}"/>
    <cellStyle name="20% - uthevingsfarge 2 43 5" xfId="38161" xr:uid="{00000000-0005-0000-0000-0000A82A0000}"/>
    <cellStyle name="20% - uthevingsfarge 2 43 6" xfId="38162" xr:uid="{00000000-0005-0000-0000-0000A92A0000}"/>
    <cellStyle name="20% - uthevingsfarge 2 43 7" xfId="38153" xr:uid="{00000000-0005-0000-0000-0000AA2A0000}"/>
    <cellStyle name="20% - uthevingsfarge 2 43_4 manuell" xfId="54082"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5" xr:uid="{00000000-0005-0000-0000-0000AF2A0000}"/>
    <cellStyle name="20% - uthevingsfarge 2 44 2 2_CC1" xfId="54083" xr:uid="{722A3A55-4C4F-40E7-8949-502C59FF8832}"/>
    <cellStyle name="20% - uthevingsfarge 2 44 2 3" xfId="38166" xr:uid="{00000000-0005-0000-0000-0000B02A0000}"/>
    <cellStyle name="20% - uthevingsfarge 2 44 2 4" xfId="38167" xr:uid="{00000000-0005-0000-0000-0000B12A0000}"/>
    <cellStyle name="20% - uthevingsfarge 2 44 2 5" xfId="38168" xr:uid="{00000000-0005-0000-0000-0000B22A0000}"/>
    <cellStyle name="20% - uthevingsfarge 2 44 2 6" xfId="38164" xr:uid="{00000000-0005-0000-0000-0000B32A0000}"/>
    <cellStyle name="20% - uthevingsfarge 2 44 2_4 manuell" xfId="54084" xr:uid="{37E209B0-B3F1-4A9A-A945-744EBC119D5D}"/>
    <cellStyle name="20% - uthevingsfarge 2 44 3" xfId="2937" xr:uid="{00000000-0005-0000-0000-0000B52A0000}"/>
    <cellStyle name="20% - uthevingsfarge 2 44 3 2" xfId="38169" xr:uid="{00000000-0005-0000-0000-0000B62A0000}"/>
    <cellStyle name="20% - uthevingsfarge 2 44 3_CC1" xfId="54085" xr:uid="{B49CE200-45FA-4E06-88D4-F0D087FF0F5B}"/>
    <cellStyle name="20% - uthevingsfarge 2 44 4" xfId="38170" xr:uid="{00000000-0005-0000-0000-0000B72A0000}"/>
    <cellStyle name="20% - uthevingsfarge 2 44 5" xfId="38171" xr:uid="{00000000-0005-0000-0000-0000B82A0000}"/>
    <cellStyle name="20% - uthevingsfarge 2 44 6" xfId="38172" xr:uid="{00000000-0005-0000-0000-0000B92A0000}"/>
    <cellStyle name="20% - uthevingsfarge 2 44 7" xfId="38163" xr:uid="{00000000-0005-0000-0000-0000BA2A0000}"/>
    <cellStyle name="20% - uthevingsfarge 2 44_4 manuell" xfId="54086"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5" xr:uid="{00000000-0005-0000-0000-0000BF2A0000}"/>
    <cellStyle name="20% - uthevingsfarge 2 45 2 2_CC1" xfId="54087" xr:uid="{7FE1B2FF-E8E6-4168-A6FC-611E7059999C}"/>
    <cellStyle name="20% - uthevingsfarge 2 45 2 3" xfId="38176" xr:uid="{00000000-0005-0000-0000-0000C02A0000}"/>
    <cellStyle name="20% - uthevingsfarge 2 45 2 4" xfId="38177" xr:uid="{00000000-0005-0000-0000-0000C12A0000}"/>
    <cellStyle name="20% - uthevingsfarge 2 45 2 5" xfId="38178" xr:uid="{00000000-0005-0000-0000-0000C22A0000}"/>
    <cellStyle name="20% - uthevingsfarge 2 45 2 6" xfId="38174" xr:uid="{00000000-0005-0000-0000-0000C32A0000}"/>
    <cellStyle name="20% - uthevingsfarge 2 45 2_4 manuell" xfId="54088" xr:uid="{DA70D548-2C53-4175-8237-60453B5EB84F}"/>
    <cellStyle name="20% - uthevingsfarge 2 45 3" xfId="2941" xr:uid="{00000000-0005-0000-0000-0000C52A0000}"/>
    <cellStyle name="20% - uthevingsfarge 2 45 3 2" xfId="38179" xr:uid="{00000000-0005-0000-0000-0000C62A0000}"/>
    <cellStyle name="20% - uthevingsfarge 2 45 3_CC1" xfId="54089" xr:uid="{9DB07860-2F44-42BD-8B4C-46D8896C548B}"/>
    <cellStyle name="20% - uthevingsfarge 2 45 4" xfId="38180" xr:uid="{00000000-0005-0000-0000-0000C72A0000}"/>
    <cellStyle name="20% - uthevingsfarge 2 45 5" xfId="38181" xr:uid="{00000000-0005-0000-0000-0000C82A0000}"/>
    <cellStyle name="20% - uthevingsfarge 2 45 6" xfId="38182" xr:uid="{00000000-0005-0000-0000-0000C92A0000}"/>
    <cellStyle name="20% - uthevingsfarge 2 45 7" xfId="38173" xr:uid="{00000000-0005-0000-0000-0000CA2A0000}"/>
    <cellStyle name="20% - uthevingsfarge 2 45_4 manuell" xfId="54090"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5" xr:uid="{00000000-0005-0000-0000-0000CF2A0000}"/>
    <cellStyle name="20% - uthevingsfarge 2 46 2 2_CC1" xfId="54091" xr:uid="{9A481F09-B1AC-4A3A-BAD9-F2DCFC921D70}"/>
    <cellStyle name="20% - uthevingsfarge 2 46 2 3" xfId="38186" xr:uid="{00000000-0005-0000-0000-0000D02A0000}"/>
    <cellStyle name="20% - uthevingsfarge 2 46 2 4" xfId="38187" xr:uid="{00000000-0005-0000-0000-0000D12A0000}"/>
    <cellStyle name="20% - uthevingsfarge 2 46 2 5" xfId="38188" xr:uid="{00000000-0005-0000-0000-0000D22A0000}"/>
    <cellStyle name="20% - uthevingsfarge 2 46 2 6" xfId="38184" xr:uid="{00000000-0005-0000-0000-0000D32A0000}"/>
    <cellStyle name="20% - uthevingsfarge 2 46 2_4 manuell" xfId="54092" xr:uid="{8AE82B11-625F-4432-B774-C91B93A222FE}"/>
    <cellStyle name="20% - uthevingsfarge 2 46 3" xfId="2945" xr:uid="{00000000-0005-0000-0000-0000D52A0000}"/>
    <cellStyle name="20% - uthevingsfarge 2 46 3 2" xfId="38189" xr:uid="{00000000-0005-0000-0000-0000D62A0000}"/>
    <cellStyle name="20% - uthevingsfarge 2 46 3_CC1" xfId="54093" xr:uid="{1A3134A0-3F74-4CEC-8D13-ED898B1D2EBC}"/>
    <cellStyle name="20% - uthevingsfarge 2 46 4" xfId="38190" xr:uid="{00000000-0005-0000-0000-0000D72A0000}"/>
    <cellStyle name="20% - uthevingsfarge 2 46 5" xfId="38191" xr:uid="{00000000-0005-0000-0000-0000D82A0000}"/>
    <cellStyle name="20% - uthevingsfarge 2 46 6" xfId="38192" xr:uid="{00000000-0005-0000-0000-0000D92A0000}"/>
    <cellStyle name="20% - uthevingsfarge 2 46 7" xfId="38183" xr:uid="{00000000-0005-0000-0000-0000DA2A0000}"/>
    <cellStyle name="20% - uthevingsfarge 2 46_4 manuell" xfId="54094"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5" xr:uid="{00000000-0005-0000-0000-0000DF2A0000}"/>
    <cellStyle name="20% - uthevingsfarge 2 47 2 2_CC1" xfId="54095" xr:uid="{C87CC9D4-5608-48BA-B8B3-CD654F4D3A5B}"/>
    <cellStyle name="20% - uthevingsfarge 2 47 2 3" xfId="38196" xr:uid="{00000000-0005-0000-0000-0000E02A0000}"/>
    <cellStyle name="20% - uthevingsfarge 2 47 2 4" xfId="38197" xr:uid="{00000000-0005-0000-0000-0000E12A0000}"/>
    <cellStyle name="20% - uthevingsfarge 2 47 2 5" xfId="38198" xr:uid="{00000000-0005-0000-0000-0000E22A0000}"/>
    <cellStyle name="20% - uthevingsfarge 2 47 2 6" xfId="38194" xr:uid="{00000000-0005-0000-0000-0000E32A0000}"/>
    <cellStyle name="20% - uthevingsfarge 2 47 2_4 manuell" xfId="54096" xr:uid="{F5EDB906-9FCB-49F1-847A-5EAA410BC2AF}"/>
    <cellStyle name="20% - uthevingsfarge 2 47 3" xfId="2949" xr:uid="{00000000-0005-0000-0000-0000E52A0000}"/>
    <cellStyle name="20% - uthevingsfarge 2 47 3 2" xfId="38199" xr:uid="{00000000-0005-0000-0000-0000E62A0000}"/>
    <cellStyle name="20% - uthevingsfarge 2 47 3_CC1" xfId="54097" xr:uid="{E9CF1E88-0529-478A-A6E6-76086FC87F11}"/>
    <cellStyle name="20% - uthevingsfarge 2 47 4" xfId="38200" xr:uid="{00000000-0005-0000-0000-0000E72A0000}"/>
    <cellStyle name="20% - uthevingsfarge 2 47 5" xfId="38201" xr:uid="{00000000-0005-0000-0000-0000E82A0000}"/>
    <cellStyle name="20% - uthevingsfarge 2 47 6" xfId="38202" xr:uid="{00000000-0005-0000-0000-0000E92A0000}"/>
    <cellStyle name="20% - uthevingsfarge 2 47 7" xfId="38193" xr:uid="{00000000-0005-0000-0000-0000EA2A0000}"/>
    <cellStyle name="20% - uthevingsfarge 2 47_4 manuell" xfId="54098"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5" xr:uid="{00000000-0005-0000-0000-0000EF2A0000}"/>
    <cellStyle name="20% - uthevingsfarge 2 48 2 2_CC1" xfId="54099" xr:uid="{BE66D6E0-E3DC-420E-B2E0-79E98A491C67}"/>
    <cellStyle name="20% - uthevingsfarge 2 48 2 3" xfId="38206" xr:uid="{00000000-0005-0000-0000-0000F02A0000}"/>
    <cellStyle name="20% - uthevingsfarge 2 48 2 4" xfId="38207" xr:uid="{00000000-0005-0000-0000-0000F12A0000}"/>
    <cellStyle name="20% - uthevingsfarge 2 48 2 5" xfId="38208" xr:uid="{00000000-0005-0000-0000-0000F22A0000}"/>
    <cellStyle name="20% - uthevingsfarge 2 48 2 6" xfId="38204" xr:uid="{00000000-0005-0000-0000-0000F32A0000}"/>
    <cellStyle name="20% - uthevingsfarge 2 48 2_4 manuell" xfId="54100" xr:uid="{640DA820-6BD2-4B83-A35A-32E2138AFDA5}"/>
    <cellStyle name="20% - uthevingsfarge 2 48 3" xfId="2953" xr:uid="{00000000-0005-0000-0000-0000F52A0000}"/>
    <cellStyle name="20% - uthevingsfarge 2 48 3 2" xfId="38209" xr:uid="{00000000-0005-0000-0000-0000F62A0000}"/>
    <cellStyle name="20% - uthevingsfarge 2 48 3_CC1" xfId="54101" xr:uid="{D850522E-285C-4746-89CE-AABD3D89D1D3}"/>
    <cellStyle name="20% - uthevingsfarge 2 48 4" xfId="38210" xr:uid="{00000000-0005-0000-0000-0000F72A0000}"/>
    <cellStyle name="20% - uthevingsfarge 2 48 5" xfId="38211" xr:uid="{00000000-0005-0000-0000-0000F82A0000}"/>
    <cellStyle name="20% - uthevingsfarge 2 48 6" xfId="38212" xr:uid="{00000000-0005-0000-0000-0000F92A0000}"/>
    <cellStyle name="20% - uthevingsfarge 2 48 7" xfId="38203" xr:uid="{00000000-0005-0000-0000-0000FA2A0000}"/>
    <cellStyle name="20% - uthevingsfarge 2 48_4 manuell" xfId="54102"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5" xr:uid="{00000000-0005-0000-0000-0000FF2A0000}"/>
    <cellStyle name="20% - uthevingsfarge 2 49 2 2_CC1" xfId="54103" xr:uid="{437B3128-E174-40E4-BDF3-D6176CEC8238}"/>
    <cellStyle name="20% - uthevingsfarge 2 49 2 3" xfId="38216" xr:uid="{00000000-0005-0000-0000-0000002B0000}"/>
    <cellStyle name="20% - uthevingsfarge 2 49 2 4" xfId="38217" xr:uid="{00000000-0005-0000-0000-0000012B0000}"/>
    <cellStyle name="20% - uthevingsfarge 2 49 2 5" xfId="38218" xr:uid="{00000000-0005-0000-0000-0000022B0000}"/>
    <cellStyle name="20% - uthevingsfarge 2 49 2 6" xfId="38214" xr:uid="{00000000-0005-0000-0000-0000032B0000}"/>
    <cellStyle name="20% - uthevingsfarge 2 49 2_4 manuell" xfId="54104" xr:uid="{5D9F8078-1A74-4971-BC53-7EB6614E83C9}"/>
    <cellStyle name="20% - uthevingsfarge 2 49 3" xfId="2957" xr:uid="{00000000-0005-0000-0000-0000052B0000}"/>
    <cellStyle name="20% - uthevingsfarge 2 49 3 2" xfId="38219" xr:uid="{00000000-0005-0000-0000-0000062B0000}"/>
    <cellStyle name="20% - uthevingsfarge 2 49 3_CC1" xfId="54105" xr:uid="{C24D559F-A7F0-4506-A3C7-8BE3BA9A6BF3}"/>
    <cellStyle name="20% - uthevingsfarge 2 49 4" xfId="38220" xr:uid="{00000000-0005-0000-0000-0000072B0000}"/>
    <cellStyle name="20% - uthevingsfarge 2 49 5" xfId="38221" xr:uid="{00000000-0005-0000-0000-0000082B0000}"/>
    <cellStyle name="20% - uthevingsfarge 2 49 6" xfId="38222" xr:uid="{00000000-0005-0000-0000-0000092B0000}"/>
    <cellStyle name="20% - uthevingsfarge 2 49 7" xfId="38213" xr:uid="{00000000-0005-0000-0000-00000A2B0000}"/>
    <cellStyle name="20% - uthevingsfarge 2 49_4 manuell" xfId="54106"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5" xr:uid="{00000000-0005-0000-0000-00000F2B0000}"/>
    <cellStyle name="20% - uthevingsfarge 2 5 2 2 2 2" xfId="43769" xr:uid="{00000000-0005-0000-0000-0000102B0000}"/>
    <cellStyle name="20% - uthevingsfarge 2 5 2 2 3" xfId="43770" xr:uid="{00000000-0005-0000-0000-0000112B0000}"/>
    <cellStyle name="20% - uthevingsfarge 2 5 2 2_3. Chng in credit spreads" xfId="43771" xr:uid="{00000000-0005-0000-0000-0000122B0000}"/>
    <cellStyle name="20% - uthevingsfarge 2 5 2 3" xfId="38226" xr:uid="{00000000-0005-0000-0000-0000132B0000}"/>
    <cellStyle name="20% - uthevingsfarge 2 5 2 3 2" xfId="43772" xr:uid="{00000000-0005-0000-0000-0000142B0000}"/>
    <cellStyle name="20% - uthevingsfarge 2 5 2 3 2 2" xfId="43773" xr:uid="{00000000-0005-0000-0000-0000152B0000}"/>
    <cellStyle name="20% - uthevingsfarge 2 5 2 3 3" xfId="43774" xr:uid="{00000000-0005-0000-0000-0000162B0000}"/>
    <cellStyle name="20% - uthevingsfarge 2 5 2 3_3. Chng in credit spreads" xfId="43775" xr:uid="{00000000-0005-0000-0000-0000172B0000}"/>
    <cellStyle name="20% - uthevingsfarge 2 5 2 4" xfId="38227" xr:uid="{00000000-0005-0000-0000-0000182B0000}"/>
    <cellStyle name="20% - uthevingsfarge 2 5 2 4 2" xfId="43776" xr:uid="{00000000-0005-0000-0000-0000192B0000}"/>
    <cellStyle name="20% - uthevingsfarge 2 5 2 5" xfId="38228" xr:uid="{00000000-0005-0000-0000-00001A2B0000}"/>
    <cellStyle name="20% - uthevingsfarge 2 5 2 6" xfId="38224" xr:uid="{00000000-0005-0000-0000-00001B2B0000}"/>
    <cellStyle name="20% - uthevingsfarge 2 5 2_3. Chng in credit spreads" xfId="43777" xr:uid="{00000000-0005-0000-0000-00001C2B0000}"/>
    <cellStyle name="20% - uthevingsfarge 2 5 3" xfId="2961" xr:uid="{00000000-0005-0000-0000-00001D2B0000}"/>
    <cellStyle name="20% - uthevingsfarge 2 5 3 2" xfId="14723" xr:uid="{00000000-0005-0000-0000-00001E2B0000}"/>
    <cellStyle name="20% - uthevingsfarge 2 5 3 2 2" xfId="43778" xr:uid="{00000000-0005-0000-0000-00001F2B0000}"/>
    <cellStyle name="20% - uthevingsfarge 2 5 3 3" xfId="38229" xr:uid="{00000000-0005-0000-0000-0000202B0000}"/>
    <cellStyle name="20% - uthevingsfarge 2 5 3_3. Chng in credit spreads" xfId="43779" xr:uid="{00000000-0005-0000-0000-0000212B0000}"/>
    <cellStyle name="20% - uthevingsfarge 2 5 4" xfId="14724" xr:uid="{00000000-0005-0000-0000-0000222B0000}"/>
    <cellStyle name="20% - uthevingsfarge 2 5 4 2" xfId="38230" xr:uid="{00000000-0005-0000-0000-0000232B0000}"/>
    <cellStyle name="20% - uthevingsfarge 2 5 4 2 2" xfId="43780" xr:uid="{00000000-0005-0000-0000-0000242B0000}"/>
    <cellStyle name="20% - uthevingsfarge 2 5 4 3" xfId="43781" xr:uid="{00000000-0005-0000-0000-0000252B0000}"/>
    <cellStyle name="20% - uthevingsfarge 2 5 4_3. Chng in credit spreads" xfId="43782" xr:uid="{00000000-0005-0000-0000-0000262B0000}"/>
    <cellStyle name="20% - uthevingsfarge 2 5 5" xfId="14725" xr:uid="{00000000-0005-0000-0000-0000272B0000}"/>
    <cellStyle name="20% - uthevingsfarge 2 5 5 2" xfId="38231" xr:uid="{00000000-0005-0000-0000-0000282B0000}"/>
    <cellStyle name="20% - uthevingsfarge 2 5 6" xfId="38232" xr:uid="{00000000-0005-0000-0000-0000292B0000}"/>
    <cellStyle name="20% - uthevingsfarge 2 5 7" xfId="38223" xr:uid="{00000000-0005-0000-0000-00002A2B0000}"/>
    <cellStyle name="20% - uthevingsfarge 2 5 8" xfId="43783" xr:uid="{00000000-0005-0000-0000-00002B2B0000}"/>
    <cellStyle name="20% - uthevingsfarge 2 5 9" xfId="43784" xr:uid="{00000000-0005-0000-0000-00002C2B0000}"/>
    <cellStyle name="20% - uthevingsfarge 2 5_3. Chng in credit spreads" xfId="43785"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5" xr:uid="{00000000-0005-0000-0000-0000312B0000}"/>
    <cellStyle name="20% - uthevingsfarge 2 50 2 2_CC1" xfId="54107" xr:uid="{9BFBA184-DD63-4232-8C7C-7B14C4D10C07}"/>
    <cellStyle name="20% - uthevingsfarge 2 50 2 3" xfId="38236" xr:uid="{00000000-0005-0000-0000-0000322B0000}"/>
    <cellStyle name="20% - uthevingsfarge 2 50 2 4" xfId="38237" xr:uid="{00000000-0005-0000-0000-0000332B0000}"/>
    <cellStyle name="20% - uthevingsfarge 2 50 2 5" xfId="38238" xr:uid="{00000000-0005-0000-0000-0000342B0000}"/>
    <cellStyle name="20% - uthevingsfarge 2 50 2 6" xfId="38234" xr:uid="{00000000-0005-0000-0000-0000352B0000}"/>
    <cellStyle name="20% - uthevingsfarge 2 50 2_4 manuell" xfId="54108" xr:uid="{D0633E03-DB5D-4B1F-A0FC-5848AC3C901D}"/>
    <cellStyle name="20% - uthevingsfarge 2 50 3" xfId="2965" xr:uid="{00000000-0005-0000-0000-0000372B0000}"/>
    <cellStyle name="20% - uthevingsfarge 2 50 3 2" xfId="38239" xr:uid="{00000000-0005-0000-0000-0000382B0000}"/>
    <cellStyle name="20% - uthevingsfarge 2 50 3_CC1" xfId="54109" xr:uid="{166038FC-0C0C-40A2-BA50-F06799A5D770}"/>
    <cellStyle name="20% - uthevingsfarge 2 50 4" xfId="38240" xr:uid="{00000000-0005-0000-0000-0000392B0000}"/>
    <cellStyle name="20% - uthevingsfarge 2 50 5" xfId="38241" xr:uid="{00000000-0005-0000-0000-00003A2B0000}"/>
    <cellStyle name="20% - uthevingsfarge 2 50 6" xfId="38242" xr:uid="{00000000-0005-0000-0000-00003B2B0000}"/>
    <cellStyle name="20% - uthevingsfarge 2 50 7" xfId="38233" xr:uid="{00000000-0005-0000-0000-00003C2B0000}"/>
    <cellStyle name="20% - uthevingsfarge 2 50_4 manuell" xfId="54110"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5" xr:uid="{00000000-0005-0000-0000-0000412B0000}"/>
    <cellStyle name="20% - uthevingsfarge 2 51 2 2_CC1" xfId="54111" xr:uid="{52030886-E6C6-4A3B-8B64-3AB0DEFB623C}"/>
    <cellStyle name="20% - uthevingsfarge 2 51 2 3" xfId="38246" xr:uid="{00000000-0005-0000-0000-0000422B0000}"/>
    <cellStyle name="20% - uthevingsfarge 2 51 2 4" xfId="38247" xr:uid="{00000000-0005-0000-0000-0000432B0000}"/>
    <cellStyle name="20% - uthevingsfarge 2 51 2 5" xfId="38248" xr:uid="{00000000-0005-0000-0000-0000442B0000}"/>
    <cellStyle name="20% - uthevingsfarge 2 51 2 6" xfId="38244" xr:uid="{00000000-0005-0000-0000-0000452B0000}"/>
    <cellStyle name="20% - uthevingsfarge 2 51 2_4 manuell" xfId="54112" xr:uid="{54A87025-10FD-4FFC-BDEA-13851146B88B}"/>
    <cellStyle name="20% - uthevingsfarge 2 51 3" xfId="2969" xr:uid="{00000000-0005-0000-0000-0000472B0000}"/>
    <cellStyle name="20% - uthevingsfarge 2 51 3 2" xfId="38249" xr:uid="{00000000-0005-0000-0000-0000482B0000}"/>
    <cellStyle name="20% - uthevingsfarge 2 51 3_CC1" xfId="54113" xr:uid="{7E46B212-6CD7-48CD-B6A0-C063CEC20EED}"/>
    <cellStyle name="20% - uthevingsfarge 2 51 4" xfId="38250" xr:uid="{00000000-0005-0000-0000-0000492B0000}"/>
    <cellStyle name="20% - uthevingsfarge 2 51 5" xfId="38251" xr:uid="{00000000-0005-0000-0000-00004A2B0000}"/>
    <cellStyle name="20% - uthevingsfarge 2 51 6" xfId="38252" xr:uid="{00000000-0005-0000-0000-00004B2B0000}"/>
    <cellStyle name="20% - uthevingsfarge 2 51 7" xfId="38243" xr:uid="{00000000-0005-0000-0000-00004C2B0000}"/>
    <cellStyle name="20% - uthevingsfarge 2 51_4 manuell" xfId="54114"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5" xr:uid="{00000000-0005-0000-0000-0000512B0000}"/>
    <cellStyle name="20% - uthevingsfarge 2 52 2 2_CC1" xfId="54115" xr:uid="{7B95ABC4-1702-450F-9B7C-D02F278B7E06}"/>
    <cellStyle name="20% - uthevingsfarge 2 52 2 3" xfId="38256" xr:uid="{00000000-0005-0000-0000-0000522B0000}"/>
    <cellStyle name="20% - uthevingsfarge 2 52 2 4" xfId="38257" xr:uid="{00000000-0005-0000-0000-0000532B0000}"/>
    <cellStyle name="20% - uthevingsfarge 2 52 2 5" xfId="38258" xr:uid="{00000000-0005-0000-0000-0000542B0000}"/>
    <cellStyle name="20% - uthevingsfarge 2 52 2 6" xfId="38254" xr:uid="{00000000-0005-0000-0000-0000552B0000}"/>
    <cellStyle name="20% - uthevingsfarge 2 52 2_4 manuell" xfId="54116" xr:uid="{2F731BE5-73E2-44DC-8F9D-74BBF5D2C4F7}"/>
    <cellStyle name="20% - uthevingsfarge 2 52 3" xfId="2973" xr:uid="{00000000-0005-0000-0000-0000572B0000}"/>
    <cellStyle name="20% - uthevingsfarge 2 52 3 2" xfId="38259" xr:uid="{00000000-0005-0000-0000-0000582B0000}"/>
    <cellStyle name="20% - uthevingsfarge 2 52 3_CC1" xfId="54117" xr:uid="{937ED073-8B29-4C3A-8E64-CA20173A6C99}"/>
    <cellStyle name="20% - uthevingsfarge 2 52 4" xfId="38260" xr:uid="{00000000-0005-0000-0000-0000592B0000}"/>
    <cellStyle name="20% - uthevingsfarge 2 52 5" xfId="38261" xr:uid="{00000000-0005-0000-0000-00005A2B0000}"/>
    <cellStyle name="20% - uthevingsfarge 2 52 6" xfId="38262" xr:uid="{00000000-0005-0000-0000-00005B2B0000}"/>
    <cellStyle name="20% - uthevingsfarge 2 52 7" xfId="38253" xr:uid="{00000000-0005-0000-0000-00005C2B0000}"/>
    <cellStyle name="20% - uthevingsfarge 2 52_4 manuell" xfId="54118"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5" xr:uid="{00000000-0005-0000-0000-0000612B0000}"/>
    <cellStyle name="20% - uthevingsfarge 2 53 2 2_CC1" xfId="54119" xr:uid="{986D4F2D-2607-4999-986B-6C545E691831}"/>
    <cellStyle name="20% - uthevingsfarge 2 53 2 3" xfId="38266" xr:uid="{00000000-0005-0000-0000-0000622B0000}"/>
    <cellStyle name="20% - uthevingsfarge 2 53 2 4" xfId="38267" xr:uid="{00000000-0005-0000-0000-0000632B0000}"/>
    <cellStyle name="20% - uthevingsfarge 2 53 2 5" xfId="38268" xr:uid="{00000000-0005-0000-0000-0000642B0000}"/>
    <cellStyle name="20% - uthevingsfarge 2 53 2 6" xfId="38264" xr:uid="{00000000-0005-0000-0000-0000652B0000}"/>
    <cellStyle name="20% - uthevingsfarge 2 53 2_4 manuell" xfId="54120" xr:uid="{69B8098F-536F-4A76-AB8D-A8C04440A204}"/>
    <cellStyle name="20% - uthevingsfarge 2 53 3" xfId="2977" xr:uid="{00000000-0005-0000-0000-0000672B0000}"/>
    <cellStyle name="20% - uthevingsfarge 2 53 3 2" xfId="38269" xr:uid="{00000000-0005-0000-0000-0000682B0000}"/>
    <cellStyle name="20% - uthevingsfarge 2 53 3_CC1" xfId="54121" xr:uid="{47503E04-2E36-4282-BB23-31DDCCE413F3}"/>
    <cellStyle name="20% - uthevingsfarge 2 53 4" xfId="38270" xr:uid="{00000000-0005-0000-0000-0000692B0000}"/>
    <cellStyle name="20% - uthevingsfarge 2 53 5" xfId="38271" xr:uid="{00000000-0005-0000-0000-00006A2B0000}"/>
    <cellStyle name="20% - uthevingsfarge 2 53 6" xfId="38272" xr:uid="{00000000-0005-0000-0000-00006B2B0000}"/>
    <cellStyle name="20% - uthevingsfarge 2 53 7" xfId="38263" xr:uid="{00000000-0005-0000-0000-00006C2B0000}"/>
    <cellStyle name="20% - uthevingsfarge 2 53_4 manuell" xfId="54122"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5" xr:uid="{00000000-0005-0000-0000-0000712B0000}"/>
    <cellStyle name="20% - uthevingsfarge 2 54 2 2_CC1" xfId="54123" xr:uid="{E37913A2-858F-4724-8D54-DED5288E59C5}"/>
    <cellStyle name="20% - uthevingsfarge 2 54 2 3" xfId="38276" xr:uid="{00000000-0005-0000-0000-0000722B0000}"/>
    <cellStyle name="20% - uthevingsfarge 2 54 2 4" xfId="38277" xr:uid="{00000000-0005-0000-0000-0000732B0000}"/>
    <cellStyle name="20% - uthevingsfarge 2 54 2 5" xfId="38278" xr:uid="{00000000-0005-0000-0000-0000742B0000}"/>
    <cellStyle name="20% - uthevingsfarge 2 54 2 6" xfId="38274" xr:uid="{00000000-0005-0000-0000-0000752B0000}"/>
    <cellStyle name="20% - uthevingsfarge 2 54 2_4 manuell" xfId="54124" xr:uid="{E43F7F96-EBCD-403C-A9A3-E442C7635575}"/>
    <cellStyle name="20% - uthevingsfarge 2 54 3" xfId="2981" xr:uid="{00000000-0005-0000-0000-0000772B0000}"/>
    <cellStyle name="20% - uthevingsfarge 2 54 3 2" xfId="38279" xr:uid="{00000000-0005-0000-0000-0000782B0000}"/>
    <cellStyle name="20% - uthevingsfarge 2 54 3_CC1" xfId="54125" xr:uid="{C284B89E-505D-46B2-BE25-AD932C785836}"/>
    <cellStyle name="20% - uthevingsfarge 2 54 4" xfId="38280" xr:uid="{00000000-0005-0000-0000-0000792B0000}"/>
    <cellStyle name="20% - uthevingsfarge 2 54 5" xfId="38281" xr:uid="{00000000-0005-0000-0000-00007A2B0000}"/>
    <cellStyle name="20% - uthevingsfarge 2 54 6" xfId="38282" xr:uid="{00000000-0005-0000-0000-00007B2B0000}"/>
    <cellStyle name="20% - uthevingsfarge 2 54 7" xfId="38273" xr:uid="{00000000-0005-0000-0000-00007C2B0000}"/>
    <cellStyle name="20% - uthevingsfarge 2 54_4 manuell" xfId="54126"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5" xr:uid="{00000000-0005-0000-0000-0000812B0000}"/>
    <cellStyle name="20% - uthevingsfarge 2 55 2 2_CC1" xfId="54127" xr:uid="{3D38080A-E206-453C-862E-DBBAC5BD6229}"/>
    <cellStyle name="20% - uthevingsfarge 2 55 2 3" xfId="38286" xr:uid="{00000000-0005-0000-0000-0000822B0000}"/>
    <cellStyle name="20% - uthevingsfarge 2 55 2 4" xfId="38287" xr:uid="{00000000-0005-0000-0000-0000832B0000}"/>
    <cellStyle name="20% - uthevingsfarge 2 55 2 5" xfId="38288" xr:uid="{00000000-0005-0000-0000-0000842B0000}"/>
    <cellStyle name="20% - uthevingsfarge 2 55 2 6" xfId="38284" xr:uid="{00000000-0005-0000-0000-0000852B0000}"/>
    <cellStyle name="20% - uthevingsfarge 2 55 2_4 manuell" xfId="54128" xr:uid="{1B79F7F6-AF6F-4C4A-8A6D-582D8F19E752}"/>
    <cellStyle name="20% - uthevingsfarge 2 55 3" xfId="2985" xr:uid="{00000000-0005-0000-0000-0000872B0000}"/>
    <cellStyle name="20% - uthevingsfarge 2 55 3 2" xfId="38289" xr:uid="{00000000-0005-0000-0000-0000882B0000}"/>
    <cellStyle name="20% - uthevingsfarge 2 55 3_CC1" xfId="54129" xr:uid="{80E9BD0D-8792-4455-8E6E-E93FA2DED5E8}"/>
    <cellStyle name="20% - uthevingsfarge 2 55 4" xfId="38290" xr:uid="{00000000-0005-0000-0000-0000892B0000}"/>
    <cellStyle name="20% - uthevingsfarge 2 55 5" xfId="38291" xr:uid="{00000000-0005-0000-0000-00008A2B0000}"/>
    <cellStyle name="20% - uthevingsfarge 2 55 6" xfId="38292" xr:uid="{00000000-0005-0000-0000-00008B2B0000}"/>
    <cellStyle name="20% - uthevingsfarge 2 55 7" xfId="38283" xr:uid="{00000000-0005-0000-0000-00008C2B0000}"/>
    <cellStyle name="20% - uthevingsfarge 2 55_4 manuell" xfId="54130"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5" xr:uid="{00000000-0005-0000-0000-0000912B0000}"/>
    <cellStyle name="20% - uthevingsfarge 2 56 2 2_CC1" xfId="54131" xr:uid="{159CB030-826F-4555-805E-13192C6A0FF9}"/>
    <cellStyle name="20% - uthevingsfarge 2 56 2 3" xfId="38296" xr:uid="{00000000-0005-0000-0000-0000922B0000}"/>
    <cellStyle name="20% - uthevingsfarge 2 56 2 4" xfId="38297" xr:uid="{00000000-0005-0000-0000-0000932B0000}"/>
    <cellStyle name="20% - uthevingsfarge 2 56 2 5" xfId="38298" xr:uid="{00000000-0005-0000-0000-0000942B0000}"/>
    <cellStyle name="20% - uthevingsfarge 2 56 2 6" xfId="38294" xr:uid="{00000000-0005-0000-0000-0000952B0000}"/>
    <cellStyle name="20% - uthevingsfarge 2 56 2_4 manuell" xfId="54132" xr:uid="{5BBDAC22-367D-4840-A9C8-CF46D0A08EB6}"/>
    <cellStyle name="20% - uthevingsfarge 2 56 3" xfId="2989" xr:uid="{00000000-0005-0000-0000-0000972B0000}"/>
    <cellStyle name="20% - uthevingsfarge 2 56 3 2" xfId="38299" xr:uid="{00000000-0005-0000-0000-0000982B0000}"/>
    <cellStyle name="20% - uthevingsfarge 2 56 3_CC1" xfId="54133" xr:uid="{AC86BECD-78EE-403A-AF3A-B8D7E8EDC985}"/>
    <cellStyle name="20% - uthevingsfarge 2 56 4" xfId="38300" xr:uid="{00000000-0005-0000-0000-0000992B0000}"/>
    <cellStyle name="20% - uthevingsfarge 2 56 5" xfId="38301" xr:uid="{00000000-0005-0000-0000-00009A2B0000}"/>
    <cellStyle name="20% - uthevingsfarge 2 56 6" xfId="38302" xr:uid="{00000000-0005-0000-0000-00009B2B0000}"/>
    <cellStyle name="20% - uthevingsfarge 2 56 7" xfId="38293" xr:uid="{00000000-0005-0000-0000-00009C2B0000}"/>
    <cellStyle name="20% - uthevingsfarge 2 56_4 manuell" xfId="54134"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5" xr:uid="{00000000-0005-0000-0000-0000A12B0000}"/>
    <cellStyle name="20% - uthevingsfarge 2 57 2 2_CC1" xfId="54135" xr:uid="{F6CF1D32-EFC3-4063-B13B-B77F98DB41B3}"/>
    <cellStyle name="20% - uthevingsfarge 2 57 2 3" xfId="38306" xr:uid="{00000000-0005-0000-0000-0000A22B0000}"/>
    <cellStyle name="20% - uthevingsfarge 2 57 2 4" xfId="38307" xr:uid="{00000000-0005-0000-0000-0000A32B0000}"/>
    <cellStyle name="20% - uthevingsfarge 2 57 2 5" xfId="38308" xr:uid="{00000000-0005-0000-0000-0000A42B0000}"/>
    <cellStyle name="20% - uthevingsfarge 2 57 2 6" xfId="38304" xr:uid="{00000000-0005-0000-0000-0000A52B0000}"/>
    <cellStyle name="20% - uthevingsfarge 2 57 2_4 manuell" xfId="54136" xr:uid="{D27AB9A9-3BEF-4B81-AFB7-11D9ACA574C7}"/>
    <cellStyle name="20% - uthevingsfarge 2 57 3" xfId="2993" xr:uid="{00000000-0005-0000-0000-0000A72B0000}"/>
    <cellStyle name="20% - uthevingsfarge 2 57 3 2" xfId="38309" xr:uid="{00000000-0005-0000-0000-0000A82B0000}"/>
    <cellStyle name="20% - uthevingsfarge 2 57 3_CC1" xfId="54137" xr:uid="{B7FD3740-787C-4B18-98CA-B09F1AB79778}"/>
    <cellStyle name="20% - uthevingsfarge 2 57 4" xfId="38310" xr:uid="{00000000-0005-0000-0000-0000A92B0000}"/>
    <cellStyle name="20% - uthevingsfarge 2 57 5" xfId="38311" xr:uid="{00000000-0005-0000-0000-0000AA2B0000}"/>
    <cellStyle name="20% - uthevingsfarge 2 57 6" xfId="38312" xr:uid="{00000000-0005-0000-0000-0000AB2B0000}"/>
    <cellStyle name="20% - uthevingsfarge 2 57 7" xfId="38303" xr:uid="{00000000-0005-0000-0000-0000AC2B0000}"/>
    <cellStyle name="20% - uthevingsfarge 2 57_4 manuell" xfId="54138"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5" xr:uid="{00000000-0005-0000-0000-0000B12B0000}"/>
    <cellStyle name="20% - uthevingsfarge 2 58 2 2_CC1" xfId="54139" xr:uid="{090E13DA-F3FF-41F9-AFAA-FCC2B07BDE68}"/>
    <cellStyle name="20% - uthevingsfarge 2 58 2 3" xfId="38316" xr:uid="{00000000-0005-0000-0000-0000B22B0000}"/>
    <cellStyle name="20% - uthevingsfarge 2 58 2 4" xfId="38317" xr:uid="{00000000-0005-0000-0000-0000B32B0000}"/>
    <cellStyle name="20% - uthevingsfarge 2 58 2 5" xfId="38318" xr:uid="{00000000-0005-0000-0000-0000B42B0000}"/>
    <cellStyle name="20% - uthevingsfarge 2 58 2 6" xfId="38314" xr:uid="{00000000-0005-0000-0000-0000B52B0000}"/>
    <cellStyle name="20% - uthevingsfarge 2 58 2_4 manuell" xfId="54140" xr:uid="{A46DE2FF-604B-4C7F-AE19-9C78CDF08ADB}"/>
    <cellStyle name="20% - uthevingsfarge 2 58 3" xfId="2997" xr:uid="{00000000-0005-0000-0000-0000B72B0000}"/>
    <cellStyle name="20% - uthevingsfarge 2 58 3 2" xfId="38319" xr:uid="{00000000-0005-0000-0000-0000B82B0000}"/>
    <cellStyle name="20% - uthevingsfarge 2 58 3_CC1" xfId="54141" xr:uid="{E373BF9F-A7AA-41F8-A74B-B989A22B4F4D}"/>
    <cellStyle name="20% - uthevingsfarge 2 58 4" xfId="38320" xr:uid="{00000000-0005-0000-0000-0000B92B0000}"/>
    <cellStyle name="20% - uthevingsfarge 2 58 5" xfId="38321" xr:uid="{00000000-0005-0000-0000-0000BA2B0000}"/>
    <cellStyle name="20% - uthevingsfarge 2 58 6" xfId="38322" xr:uid="{00000000-0005-0000-0000-0000BB2B0000}"/>
    <cellStyle name="20% - uthevingsfarge 2 58 7" xfId="38313" xr:uid="{00000000-0005-0000-0000-0000BC2B0000}"/>
    <cellStyle name="20% - uthevingsfarge 2 58_4 manuell" xfId="54142"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5" xr:uid="{00000000-0005-0000-0000-0000C12B0000}"/>
    <cellStyle name="20% - uthevingsfarge 2 59 2 2_CC1" xfId="54143" xr:uid="{8845D4BC-98C3-4C1B-8AAD-A75B2B1465BE}"/>
    <cellStyle name="20% - uthevingsfarge 2 59 2 3" xfId="38326" xr:uid="{00000000-0005-0000-0000-0000C22B0000}"/>
    <cellStyle name="20% - uthevingsfarge 2 59 2 4" xfId="38327" xr:uid="{00000000-0005-0000-0000-0000C32B0000}"/>
    <cellStyle name="20% - uthevingsfarge 2 59 2 5" xfId="38328" xr:uid="{00000000-0005-0000-0000-0000C42B0000}"/>
    <cellStyle name="20% - uthevingsfarge 2 59 2 6" xfId="38324" xr:uid="{00000000-0005-0000-0000-0000C52B0000}"/>
    <cellStyle name="20% - uthevingsfarge 2 59 2_4 manuell" xfId="54144" xr:uid="{C6F32037-91BF-47D2-8217-DD49A0F3077A}"/>
    <cellStyle name="20% - uthevingsfarge 2 59 3" xfId="3001" xr:uid="{00000000-0005-0000-0000-0000C72B0000}"/>
    <cellStyle name="20% - uthevingsfarge 2 59 3 2" xfId="38329" xr:uid="{00000000-0005-0000-0000-0000C82B0000}"/>
    <cellStyle name="20% - uthevingsfarge 2 59 3_CC1" xfId="54145" xr:uid="{1D766B8C-DBAE-4582-8515-A99BBBF95C2E}"/>
    <cellStyle name="20% - uthevingsfarge 2 59 4" xfId="38330" xr:uid="{00000000-0005-0000-0000-0000C92B0000}"/>
    <cellStyle name="20% - uthevingsfarge 2 59 5" xfId="38331" xr:uid="{00000000-0005-0000-0000-0000CA2B0000}"/>
    <cellStyle name="20% - uthevingsfarge 2 59 6" xfId="38332" xr:uid="{00000000-0005-0000-0000-0000CB2B0000}"/>
    <cellStyle name="20% - uthevingsfarge 2 59 7" xfId="38323" xr:uid="{00000000-0005-0000-0000-0000CC2B0000}"/>
    <cellStyle name="20% - uthevingsfarge 2 59_4 manuell" xfId="54146"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5" xr:uid="{00000000-0005-0000-0000-0000D12B0000}"/>
    <cellStyle name="20% - uthevingsfarge 2 6 2 2_CC1" xfId="54147" xr:uid="{3EAFC353-F4FB-49D3-8274-DCF008404496}"/>
    <cellStyle name="20% - uthevingsfarge 2 6 2 3" xfId="38336" xr:uid="{00000000-0005-0000-0000-0000D22B0000}"/>
    <cellStyle name="20% - uthevingsfarge 2 6 2 4" xfId="38337" xr:uid="{00000000-0005-0000-0000-0000D32B0000}"/>
    <cellStyle name="20% - uthevingsfarge 2 6 2 5" xfId="38338" xr:uid="{00000000-0005-0000-0000-0000D42B0000}"/>
    <cellStyle name="20% - uthevingsfarge 2 6 2 6" xfId="38334" xr:uid="{00000000-0005-0000-0000-0000D52B0000}"/>
    <cellStyle name="20% - uthevingsfarge 2 6 2_3. Chng in credit spreads" xfId="43786" xr:uid="{00000000-0005-0000-0000-0000D62B0000}"/>
    <cellStyle name="20% - uthevingsfarge 2 6 3" xfId="3005" xr:uid="{00000000-0005-0000-0000-0000D72B0000}"/>
    <cellStyle name="20% - uthevingsfarge 2 6 3 2" xfId="14726" xr:uid="{00000000-0005-0000-0000-0000D82B0000}"/>
    <cellStyle name="20% - uthevingsfarge 2 6 3 2 2" xfId="43787" xr:uid="{00000000-0005-0000-0000-0000D92B0000}"/>
    <cellStyle name="20% - uthevingsfarge 2 6 3 3" xfId="38339" xr:uid="{00000000-0005-0000-0000-0000DA2B0000}"/>
    <cellStyle name="20% - uthevingsfarge 2 6 3_3. Chng in credit spreads" xfId="43788" xr:uid="{00000000-0005-0000-0000-0000DB2B0000}"/>
    <cellStyle name="20% - uthevingsfarge 2 6 4" xfId="14727" xr:uid="{00000000-0005-0000-0000-0000DC2B0000}"/>
    <cellStyle name="20% - uthevingsfarge 2 6 4 2" xfId="38340" xr:uid="{00000000-0005-0000-0000-0000DD2B0000}"/>
    <cellStyle name="20% - uthevingsfarge 2 6 5" xfId="14728" xr:uid="{00000000-0005-0000-0000-0000DE2B0000}"/>
    <cellStyle name="20% - uthevingsfarge 2 6 5 2" xfId="38341" xr:uid="{00000000-0005-0000-0000-0000DF2B0000}"/>
    <cellStyle name="20% - uthevingsfarge 2 6 6" xfId="38342" xr:uid="{00000000-0005-0000-0000-0000E02B0000}"/>
    <cellStyle name="20% - uthevingsfarge 2 6 7" xfId="38333" xr:uid="{00000000-0005-0000-0000-0000E12B0000}"/>
    <cellStyle name="20% - uthevingsfarge 2 6 8" xfId="43789" xr:uid="{00000000-0005-0000-0000-0000E22B0000}"/>
    <cellStyle name="20% - uthevingsfarge 2 6 9" xfId="43790" xr:uid="{00000000-0005-0000-0000-0000E32B0000}"/>
    <cellStyle name="20% - uthevingsfarge 2 6_3. Chng in credit spreads" xfId="43791"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2" xr:uid="{00000000-0005-0000-0000-0000FF2B0000}"/>
    <cellStyle name="20% - uthevingsfarge 2 69" xfId="43793"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5" xr:uid="{00000000-0005-0000-0000-0000042C0000}"/>
    <cellStyle name="20% - uthevingsfarge 2 7 2 2_CC1" xfId="54148" xr:uid="{8F57EE00-6DC5-4C27-AAE3-BDD5EEAC3734}"/>
    <cellStyle name="20% - uthevingsfarge 2 7 2 3" xfId="38346" xr:uid="{00000000-0005-0000-0000-0000052C0000}"/>
    <cellStyle name="20% - uthevingsfarge 2 7 2 4" xfId="38347" xr:uid="{00000000-0005-0000-0000-0000062C0000}"/>
    <cellStyle name="20% - uthevingsfarge 2 7 2 5" xfId="38348" xr:uid="{00000000-0005-0000-0000-0000072C0000}"/>
    <cellStyle name="20% - uthevingsfarge 2 7 2 6" xfId="38344" xr:uid="{00000000-0005-0000-0000-0000082C0000}"/>
    <cellStyle name="20% - uthevingsfarge 2 7 2_4 manuell" xfId="54149" xr:uid="{5FA55B01-765C-473E-AFB8-8528AD1C3D1A}"/>
    <cellStyle name="20% - uthevingsfarge 2 7 3" xfId="3009" xr:uid="{00000000-0005-0000-0000-00000A2C0000}"/>
    <cellStyle name="20% - uthevingsfarge 2 7 3 2" xfId="14744" xr:uid="{00000000-0005-0000-0000-00000B2C0000}"/>
    <cellStyle name="20% - uthevingsfarge 2 7 3 3" xfId="38349" xr:uid="{00000000-0005-0000-0000-00000C2C0000}"/>
    <cellStyle name="20% - uthevingsfarge 2 7 3_AVA DVA EL" xfId="14745" xr:uid="{00000000-0005-0000-0000-00000D2C0000}"/>
    <cellStyle name="20% - uthevingsfarge 2 7 4" xfId="14746" xr:uid="{00000000-0005-0000-0000-00000E2C0000}"/>
    <cellStyle name="20% - uthevingsfarge 2 7 4 2" xfId="38350" xr:uid="{00000000-0005-0000-0000-00000F2C0000}"/>
    <cellStyle name="20% - uthevingsfarge 2 7 5" xfId="14747" xr:uid="{00000000-0005-0000-0000-0000102C0000}"/>
    <cellStyle name="20% - uthevingsfarge 2 7 5 2" xfId="38351" xr:uid="{00000000-0005-0000-0000-0000112C0000}"/>
    <cellStyle name="20% - uthevingsfarge 2 7 6" xfId="38352" xr:uid="{00000000-0005-0000-0000-0000122C0000}"/>
    <cellStyle name="20% - uthevingsfarge 2 7 7" xfId="38343" xr:uid="{00000000-0005-0000-0000-0000132C0000}"/>
    <cellStyle name="20% - uthevingsfarge 2 7 8" xfId="43794" xr:uid="{00000000-0005-0000-0000-0000142C0000}"/>
    <cellStyle name="20% - uthevingsfarge 2 7_3. Chng in credit spreads" xfId="43795" xr:uid="{00000000-0005-0000-0000-0000152C0000}"/>
    <cellStyle name="20% - uthevingsfarge 2 70" xfId="43796" xr:uid="{00000000-0005-0000-0000-0000162C0000}"/>
    <cellStyle name="20% - uthevingsfarge 2 71" xfId="43797" xr:uid="{00000000-0005-0000-0000-0000172C0000}"/>
    <cellStyle name="20% - uthevingsfarge 2 72" xfId="43798" xr:uid="{00000000-0005-0000-0000-0000182C0000}"/>
    <cellStyle name="20% - uthevingsfarge 2 73" xfId="43799" xr:uid="{00000000-0005-0000-0000-0000192C0000}"/>
    <cellStyle name="20% - uthevingsfarge 2 74" xfId="43800"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5" xr:uid="{00000000-0005-0000-0000-00001E2C0000}"/>
    <cellStyle name="20% - uthevingsfarge 2 8 2 2_CC1" xfId="54150" xr:uid="{4ABFBD08-9C70-413C-8379-83CAEBC390FC}"/>
    <cellStyle name="20% - uthevingsfarge 2 8 2 3" xfId="38356" xr:uid="{00000000-0005-0000-0000-00001F2C0000}"/>
    <cellStyle name="20% - uthevingsfarge 2 8 2 4" xfId="38357" xr:uid="{00000000-0005-0000-0000-0000202C0000}"/>
    <cellStyle name="20% - uthevingsfarge 2 8 2 5" xfId="38358" xr:uid="{00000000-0005-0000-0000-0000212C0000}"/>
    <cellStyle name="20% - uthevingsfarge 2 8 2 6" xfId="38354" xr:uid="{00000000-0005-0000-0000-0000222C0000}"/>
    <cellStyle name="20% - uthevingsfarge 2 8 2_4 manuell" xfId="54151" xr:uid="{5FAF0217-5CE7-412F-924C-15F2A1463D04}"/>
    <cellStyle name="20% - uthevingsfarge 2 8 3" xfId="3013" xr:uid="{00000000-0005-0000-0000-0000242C0000}"/>
    <cellStyle name="20% - uthevingsfarge 2 8 3 2" xfId="38359" xr:uid="{00000000-0005-0000-0000-0000252C0000}"/>
    <cellStyle name="20% - uthevingsfarge 2 8 3_CC1" xfId="54152" xr:uid="{5830113D-AF79-470A-AECB-2789786359F7}"/>
    <cellStyle name="20% - uthevingsfarge 2 8 4" xfId="38360" xr:uid="{00000000-0005-0000-0000-0000262C0000}"/>
    <cellStyle name="20% - uthevingsfarge 2 8 5" xfId="38361" xr:uid="{00000000-0005-0000-0000-0000272C0000}"/>
    <cellStyle name="20% - uthevingsfarge 2 8 6" xfId="38362" xr:uid="{00000000-0005-0000-0000-0000282C0000}"/>
    <cellStyle name="20% - uthevingsfarge 2 8 7" xfId="38353" xr:uid="{00000000-0005-0000-0000-0000292C0000}"/>
    <cellStyle name="20% - uthevingsfarge 2 8_3. Chng in credit spreads" xfId="43801"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5" xr:uid="{00000000-0005-0000-0000-00002E2C0000}"/>
    <cellStyle name="20% - uthevingsfarge 2 9 2 2_CC1" xfId="54153" xr:uid="{4F4225D5-E11F-4F0A-8625-0F0443B9D1D4}"/>
    <cellStyle name="20% - uthevingsfarge 2 9 2 3" xfId="38366" xr:uid="{00000000-0005-0000-0000-00002F2C0000}"/>
    <cellStyle name="20% - uthevingsfarge 2 9 2 4" xfId="38367" xr:uid="{00000000-0005-0000-0000-0000302C0000}"/>
    <cellStyle name="20% - uthevingsfarge 2 9 2 5" xfId="38368" xr:uid="{00000000-0005-0000-0000-0000312C0000}"/>
    <cellStyle name="20% - uthevingsfarge 2 9 2 6" xfId="38364" xr:uid="{00000000-0005-0000-0000-0000322C0000}"/>
    <cellStyle name="20% - uthevingsfarge 2 9 2_4 manuell" xfId="54154" xr:uid="{A8060B7F-8FE4-466F-B315-D1742D832D63}"/>
    <cellStyle name="20% - uthevingsfarge 2 9 3" xfId="3017" xr:uid="{00000000-0005-0000-0000-0000342C0000}"/>
    <cellStyle name="20% - uthevingsfarge 2 9 3 2" xfId="38369" xr:uid="{00000000-0005-0000-0000-0000352C0000}"/>
    <cellStyle name="20% - uthevingsfarge 2 9 3_CC1" xfId="54155" xr:uid="{E82608AC-17C0-4E93-B633-AF78A320C2C1}"/>
    <cellStyle name="20% - uthevingsfarge 2 9 4" xfId="38370" xr:uid="{00000000-0005-0000-0000-0000362C0000}"/>
    <cellStyle name="20% - uthevingsfarge 2 9 5" xfId="38371" xr:uid="{00000000-0005-0000-0000-0000372C0000}"/>
    <cellStyle name="20% - uthevingsfarge 2 9 6" xfId="38372" xr:uid="{00000000-0005-0000-0000-0000382C0000}"/>
    <cellStyle name="20% - uthevingsfarge 2 9 7" xfId="38363" xr:uid="{00000000-0005-0000-0000-0000392C0000}"/>
    <cellStyle name="20% - uthevingsfarge 2 9_4 manuell" xfId="54156" xr:uid="{FCBFB6C4-0ACB-4F00-B450-C362E4333491}"/>
    <cellStyle name="20% - uthevingsfarge 2_4 manuell" xfId="54157"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5" xr:uid="{00000000-0005-0000-0000-0000402C0000}"/>
    <cellStyle name="20% - uthevingsfarge 3 10 2 2_CC1" xfId="54158" xr:uid="{006BC4AD-7405-4CEC-B27A-D789A92512ED}"/>
    <cellStyle name="20% - uthevingsfarge 3 10 2 3" xfId="38376" xr:uid="{00000000-0005-0000-0000-0000412C0000}"/>
    <cellStyle name="20% - uthevingsfarge 3 10 2 4" xfId="38377" xr:uid="{00000000-0005-0000-0000-0000422C0000}"/>
    <cellStyle name="20% - uthevingsfarge 3 10 2 5" xfId="38378" xr:uid="{00000000-0005-0000-0000-0000432C0000}"/>
    <cellStyle name="20% - uthevingsfarge 3 10 2 6" xfId="38374" xr:uid="{00000000-0005-0000-0000-0000442C0000}"/>
    <cellStyle name="20% - uthevingsfarge 3 10 2_4 manuell" xfId="54159" xr:uid="{1F947C17-701C-4377-9A1C-D6BB057B812F}"/>
    <cellStyle name="20% - uthevingsfarge 3 10 3" xfId="3021" xr:uid="{00000000-0005-0000-0000-0000462C0000}"/>
    <cellStyle name="20% - uthevingsfarge 3 10 3 2" xfId="38379" xr:uid="{00000000-0005-0000-0000-0000472C0000}"/>
    <cellStyle name="20% - uthevingsfarge 3 10 3_CC1" xfId="54160" xr:uid="{22E1AB9F-1924-4750-B88C-F6091359CBF8}"/>
    <cellStyle name="20% - uthevingsfarge 3 10 4" xfId="38380" xr:uid="{00000000-0005-0000-0000-0000482C0000}"/>
    <cellStyle name="20% - uthevingsfarge 3 10 5" xfId="38381" xr:uid="{00000000-0005-0000-0000-0000492C0000}"/>
    <cellStyle name="20% - uthevingsfarge 3 10 6" xfId="38382" xr:uid="{00000000-0005-0000-0000-00004A2C0000}"/>
    <cellStyle name="20% - uthevingsfarge 3 10 7" xfId="38373" xr:uid="{00000000-0005-0000-0000-00004B2C0000}"/>
    <cellStyle name="20% - uthevingsfarge 3 10_4 manuell" xfId="54161"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5" xr:uid="{00000000-0005-0000-0000-0000502C0000}"/>
    <cellStyle name="20% - uthevingsfarge 3 11 2 2_CC1" xfId="54162" xr:uid="{71A92443-9653-4111-A486-009680AB3E05}"/>
    <cellStyle name="20% - uthevingsfarge 3 11 2 3" xfId="38386" xr:uid="{00000000-0005-0000-0000-0000512C0000}"/>
    <cellStyle name="20% - uthevingsfarge 3 11 2 4" xfId="38387" xr:uid="{00000000-0005-0000-0000-0000522C0000}"/>
    <cellStyle name="20% - uthevingsfarge 3 11 2 5" xfId="38388" xr:uid="{00000000-0005-0000-0000-0000532C0000}"/>
    <cellStyle name="20% - uthevingsfarge 3 11 2 6" xfId="38384" xr:uid="{00000000-0005-0000-0000-0000542C0000}"/>
    <cellStyle name="20% - uthevingsfarge 3 11 2_4 manuell" xfId="54163" xr:uid="{4036ACA5-71A0-4AD7-8800-6B68CD66A4C5}"/>
    <cellStyle name="20% - uthevingsfarge 3 11 3" xfId="3025" xr:uid="{00000000-0005-0000-0000-0000562C0000}"/>
    <cellStyle name="20% - uthevingsfarge 3 11 3 2" xfId="38389" xr:uid="{00000000-0005-0000-0000-0000572C0000}"/>
    <cellStyle name="20% - uthevingsfarge 3 11 3_CC1" xfId="54164" xr:uid="{75D4F714-B847-43B0-9E5B-59CDCAFDDE75}"/>
    <cellStyle name="20% - uthevingsfarge 3 11 4" xfId="38390" xr:uid="{00000000-0005-0000-0000-0000582C0000}"/>
    <cellStyle name="20% - uthevingsfarge 3 11 5" xfId="38391" xr:uid="{00000000-0005-0000-0000-0000592C0000}"/>
    <cellStyle name="20% - uthevingsfarge 3 11 6" xfId="38392" xr:uid="{00000000-0005-0000-0000-00005A2C0000}"/>
    <cellStyle name="20% - uthevingsfarge 3 11 7" xfId="38383" xr:uid="{00000000-0005-0000-0000-00005B2C0000}"/>
    <cellStyle name="20% - uthevingsfarge 3 11_4 manuell" xfId="54165"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5" xr:uid="{00000000-0005-0000-0000-0000602C0000}"/>
    <cellStyle name="20% - uthevingsfarge 3 12 2 2_CC1" xfId="54166" xr:uid="{87D67E9A-C986-46CF-A722-47F26434D8B5}"/>
    <cellStyle name="20% - uthevingsfarge 3 12 2 3" xfId="38396" xr:uid="{00000000-0005-0000-0000-0000612C0000}"/>
    <cellStyle name="20% - uthevingsfarge 3 12 2 4" xfId="38397" xr:uid="{00000000-0005-0000-0000-0000622C0000}"/>
    <cellStyle name="20% - uthevingsfarge 3 12 2 5" xfId="38398" xr:uid="{00000000-0005-0000-0000-0000632C0000}"/>
    <cellStyle name="20% - uthevingsfarge 3 12 2 6" xfId="38394" xr:uid="{00000000-0005-0000-0000-0000642C0000}"/>
    <cellStyle name="20% - uthevingsfarge 3 12 2_4 manuell" xfId="54167" xr:uid="{B804904C-D326-49B3-87EF-6007409BC36D}"/>
    <cellStyle name="20% - uthevingsfarge 3 12 3" xfId="3029" xr:uid="{00000000-0005-0000-0000-0000662C0000}"/>
    <cellStyle name="20% - uthevingsfarge 3 12 3 2" xfId="38399" xr:uid="{00000000-0005-0000-0000-0000672C0000}"/>
    <cellStyle name="20% - uthevingsfarge 3 12 3_CC1" xfId="54168" xr:uid="{8206B7EA-718F-413E-BCAA-BC4FBFCFB893}"/>
    <cellStyle name="20% - uthevingsfarge 3 12 4" xfId="38400" xr:uid="{00000000-0005-0000-0000-0000682C0000}"/>
    <cellStyle name="20% - uthevingsfarge 3 12 5" xfId="38401" xr:uid="{00000000-0005-0000-0000-0000692C0000}"/>
    <cellStyle name="20% - uthevingsfarge 3 12 6" xfId="38402" xr:uid="{00000000-0005-0000-0000-00006A2C0000}"/>
    <cellStyle name="20% - uthevingsfarge 3 12 7" xfId="38393" xr:uid="{00000000-0005-0000-0000-00006B2C0000}"/>
    <cellStyle name="20% - uthevingsfarge 3 12_4 manuell" xfId="54169"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5" xr:uid="{00000000-0005-0000-0000-0000702C0000}"/>
    <cellStyle name="20% - uthevingsfarge 3 13 2 2_CC1" xfId="54170" xr:uid="{36DA7183-22B2-4CCB-80C1-9187788BF05B}"/>
    <cellStyle name="20% - uthevingsfarge 3 13 2 3" xfId="38406" xr:uid="{00000000-0005-0000-0000-0000712C0000}"/>
    <cellStyle name="20% - uthevingsfarge 3 13 2 4" xfId="38407" xr:uid="{00000000-0005-0000-0000-0000722C0000}"/>
    <cellStyle name="20% - uthevingsfarge 3 13 2 5" xfId="38408" xr:uid="{00000000-0005-0000-0000-0000732C0000}"/>
    <cellStyle name="20% - uthevingsfarge 3 13 2 6" xfId="38404" xr:uid="{00000000-0005-0000-0000-0000742C0000}"/>
    <cellStyle name="20% - uthevingsfarge 3 13 2_4 manuell" xfId="54171" xr:uid="{6879CB62-D8B1-44B6-8159-D5D817859857}"/>
    <cellStyle name="20% - uthevingsfarge 3 13 3" xfId="3033" xr:uid="{00000000-0005-0000-0000-0000762C0000}"/>
    <cellStyle name="20% - uthevingsfarge 3 13 3 2" xfId="38409" xr:uid="{00000000-0005-0000-0000-0000772C0000}"/>
    <cellStyle name="20% - uthevingsfarge 3 13 3_CC1" xfId="54172" xr:uid="{48AD6FE3-6589-4DA1-8F1C-44D521D3DED4}"/>
    <cellStyle name="20% - uthevingsfarge 3 13 4" xfId="38410" xr:uid="{00000000-0005-0000-0000-0000782C0000}"/>
    <cellStyle name="20% - uthevingsfarge 3 13 5" xfId="38411" xr:uid="{00000000-0005-0000-0000-0000792C0000}"/>
    <cellStyle name="20% - uthevingsfarge 3 13 6" xfId="38412" xr:uid="{00000000-0005-0000-0000-00007A2C0000}"/>
    <cellStyle name="20% - uthevingsfarge 3 13 7" xfId="38403" xr:uid="{00000000-0005-0000-0000-00007B2C0000}"/>
    <cellStyle name="20% - uthevingsfarge 3 13_4 manuell" xfId="54173"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5" xr:uid="{00000000-0005-0000-0000-0000802C0000}"/>
    <cellStyle name="20% - uthevingsfarge 3 14 2 2_CC1" xfId="54174" xr:uid="{1A19337B-5F17-475A-80F0-1342EAB38E2D}"/>
    <cellStyle name="20% - uthevingsfarge 3 14 2 3" xfId="38416" xr:uid="{00000000-0005-0000-0000-0000812C0000}"/>
    <cellStyle name="20% - uthevingsfarge 3 14 2 4" xfId="38417" xr:uid="{00000000-0005-0000-0000-0000822C0000}"/>
    <cellStyle name="20% - uthevingsfarge 3 14 2 5" xfId="38418" xr:uid="{00000000-0005-0000-0000-0000832C0000}"/>
    <cellStyle name="20% - uthevingsfarge 3 14 2 6" xfId="38414" xr:uid="{00000000-0005-0000-0000-0000842C0000}"/>
    <cellStyle name="20% - uthevingsfarge 3 14 2_4 manuell" xfId="54175" xr:uid="{22FCB91C-E5FE-46A0-961C-606CB0890A37}"/>
    <cellStyle name="20% - uthevingsfarge 3 14 3" xfId="3037" xr:uid="{00000000-0005-0000-0000-0000862C0000}"/>
    <cellStyle name="20% - uthevingsfarge 3 14 3 2" xfId="38419" xr:uid="{00000000-0005-0000-0000-0000872C0000}"/>
    <cellStyle name="20% - uthevingsfarge 3 14 3_CC1" xfId="54176" xr:uid="{B46A0F42-260A-480D-BB46-EC4031A16617}"/>
    <cellStyle name="20% - uthevingsfarge 3 14 4" xfId="38420" xr:uid="{00000000-0005-0000-0000-0000882C0000}"/>
    <cellStyle name="20% - uthevingsfarge 3 14 5" xfId="38421" xr:uid="{00000000-0005-0000-0000-0000892C0000}"/>
    <cellStyle name="20% - uthevingsfarge 3 14 6" xfId="38422" xr:uid="{00000000-0005-0000-0000-00008A2C0000}"/>
    <cellStyle name="20% - uthevingsfarge 3 14 7" xfId="38413" xr:uid="{00000000-0005-0000-0000-00008B2C0000}"/>
    <cellStyle name="20% - uthevingsfarge 3 14_4 manuell" xfId="54177"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5" xr:uid="{00000000-0005-0000-0000-0000902C0000}"/>
    <cellStyle name="20% - uthevingsfarge 3 15 2 2_CC1" xfId="54178" xr:uid="{7C26DB2C-C4E9-4C00-9424-A235392D7BC1}"/>
    <cellStyle name="20% - uthevingsfarge 3 15 2 3" xfId="38426" xr:uid="{00000000-0005-0000-0000-0000912C0000}"/>
    <cellStyle name="20% - uthevingsfarge 3 15 2 4" xfId="38427" xr:uid="{00000000-0005-0000-0000-0000922C0000}"/>
    <cellStyle name="20% - uthevingsfarge 3 15 2 5" xfId="38428" xr:uid="{00000000-0005-0000-0000-0000932C0000}"/>
    <cellStyle name="20% - uthevingsfarge 3 15 2 6" xfId="38424" xr:uid="{00000000-0005-0000-0000-0000942C0000}"/>
    <cellStyle name="20% - uthevingsfarge 3 15 2_4 manuell" xfId="54179" xr:uid="{6CC71EEE-7259-4677-BA3E-CCE09F977ABA}"/>
    <cellStyle name="20% - uthevingsfarge 3 15 3" xfId="3041" xr:uid="{00000000-0005-0000-0000-0000962C0000}"/>
    <cellStyle name="20% - uthevingsfarge 3 15 3 2" xfId="38429" xr:uid="{00000000-0005-0000-0000-0000972C0000}"/>
    <cellStyle name="20% - uthevingsfarge 3 15 3_CC1" xfId="54180" xr:uid="{D935F370-B8D0-4CB0-9532-D6883E2EAB94}"/>
    <cellStyle name="20% - uthevingsfarge 3 15 4" xfId="38430" xr:uid="{00000000-0005-0000-0000-0000982C0000}"/>
    <cellStyle name="20% - uthevingsfarge 3 15 5" xfId="38431" xr:uid="{00000000-0005-0000-0000-0000992C0000}"/>
    <cellStyle name="20% - uthevingsfarge 3 15 6" xfId="38432" xr:uid="{00000000-0005-0000-0000-00009A2C0000}"/>
    <cellStyle name="20% - uthevingsfarge 3 15 7" xfId="38423" xr:uid="{00000000-0005-0000-0000-00009B2C0000}"/>
    <cellStyle name="20% - uthevingsfarge 3 15_4 manuell" xfId="54181"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5" xr:uid="{00000000-0005-0000-0000-0000A02C0000}"/>
    <cellStyle name="20% - uthevingsfarge 3 16 2 2_CC1" xfId="54182" xr:uid="{A1F9788B-09E6-40A1-A741-F81A03C1DC03}"/>
    <cellStyle name="20% - uthevingsfarge 3 16 2 3" xfId="38436" xr:uid="{00000000-0005-0000-0000-0000A12C0000}"/>
    <cellStyle name="20% - uthevingsfarge 3 16 2 4" xfId="38437" xr:uid="{00000000-0005-0000-0000-0000A22C0000}"/>
    <cellStyle name="20% - uthevingsfarge 3 16 2 5" xfId="38438" xr:uid="{00000000-0005-0000-0000-0000A32C0000}"/>
    <cellStyle name="20% - uthevingsfarge 3 16 2 6" xfId="38434" xr:uid="{00000000-0005-0000-0000-0000A42C0000}"/>
    <cellStyle name="20% - uthevingsfarge 3 16 2_4 manuell" xfId="54183" xr:uid="{4398E4CA-462B-4416-896E-0AF0F8E0B5B4}"/>
    <cellStyle name="20% - uthevingsfarge 3 16 3" xfId="3045" xr:uid="{00000000-0005-0000-0000-0000A62C0000}"/>
    <cellStyle name="20% - uthevingsfarge 3 16 3 2" xfId="38439" xr:uid="{00000000-0005-0000-0000-0000A72C0000}"/>
    <cellStyle name="20% - uthevingsfarge 3 16 3_CC1" xfId="54184" xr:uid="{3EF16118-90AF-46C4-95B7-8BD22EC31C84}"/>
    <cellStyle name="20% - uthevingsfarge 3 16 4" xfId="38440" xr:uid="{00000000-0005-0000-0000-0000A82C0000}"/>
    <cellStyle name="20% - uthevingsfarge 3 16 5" xfId="38441" xr:uid="{00000000-0005-0000-0000-0000A92C0000}"/>
    <cellStyle name="20% - uthevingsfarge 3 16 6" xfId="38442" xr:uid="{00000000-0005-0000-0000-0000AA2C0000}"/>
    <cellStyle name="20% - uthevingsfarge 3 16 7" xfId="38433" xr:uid="{00000000-0005-0000-0000-0000AB2C0000}"/>
    <cellStyle name="20% - uthevingsfarge 3 16_4 manuell" xfId="54185"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5" xr:uid="{00000000-0005-0000-0000-0000B02C0000}"/>
    <cellStyle name="20% - uthevingsfarge 3 17 2 2_CC1" xfId="54186" xr:uid="{4514504A-2F9C-4C66-85A5-6508250A7F3A}"/>
    <cellStyle name="20% - uthevingsfarge 3 17 2 3" xfId="38446" xr:uid="{00000000-0005-0000-0000-0000B12C0000}"/>
    <cellStyle name="20% - uthevingsfarge 3 17 2 4" xfId="38447" xr:uid="{00000000-0005-0000-0000-0000B22C0000}"/>
    <cellStyle name="20% - uthevingsfarge 3 17 2 5" xfId="38448" xr:uid="{00000000-0005-0000-0000-0000B32C0000}"/>
    <cellStyle name="20% - uthevingsfarge 3 17 2 6" xfId="38444" xr:uid="{00000000-0005-0000-0000-0000B42C0000}"/>
    <cellStyle name="20% - uthevingsfarge 3 17 2_4 manuell" xfId="54187" xr:uid="{84BD9CEC-FB98-45A6-923E-83472DAD7D39}"/>
    <cellStyle name="20% - uthevingsfarge 3 17 3" xfId="3049" xr:uid="{00000000-0005-0000-0000-0000B62C0000}"/>
    <cellStyle name="20% - uthevingsfarge 3 17 3 2" xfId="38449" xr:uid="{00000000-0005-0000-0000-0000B72C0000}"/>
    <cellStyle name="20% - uthevingsfarge 3 17 3_CC1" xfId="54188" xr:uid="{9D0DC719-3FB6-4240-83A1-6840A5D4BA04}"/>
    <cellStyle name="20% - uthevingsfarge 3 17 4" xfId="38450" xr:uid="{00000000-0005-0000-0000-0000B82C0000}"/>
    <cellStyle name="20% - uthevingsfarge 3 17 5" xfId="38451" xr:uid="{00000000-0005-0000-0000-0000B92C0000}"/>
    <cellStyle name="20% - uthevingsfarge 3 17 6" xfId="38452" xr:uid="{00000000-0005-0000-0000-0000BA2C0000}"/>
    <cellStyle name="20% - uthevingsfarge 3 17 7" xfId="38443" xr:uid="{00000000-0005-0000-0000-0000BB2C0000}"/>
    <cellStyle name="20% - uthevingsfarge 3 17_4 manuell" xfId="54189"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5" xr:uid="{00000000-0005-0000-0000-0000C02C0000}"/>
    <cellStyle name="20% - uthevingsfarge 3 18 2 2_CC1" xfId="54190" xr:uid="{BF37771A-7397-4F14-977C-CEAB2A5EBA4A}"/>
    <cellStyle name="20% - uthevingsfarge 3 18 2 3" xfId="38456" xr:uid="{00000000-0005-0000-0000-0000C12C0000}"/>
    <cellStyle name="20% - uthevingsfarge 3 18 2 4" xfId="38457" xr:uid="{00000000-0005-0000-0000-0000C22C0000}"/>
    <cellStyle name="20% - uthevingsfarge 3 18 2 5" xfId="38458" xr:uid="{00000000-0005-0000-0000-0000C32C0000}"/>
    <cellStyle name="20% - uthevingsfarge 3 18 2 6" xfId="38454" xr:uid="{00000000-0005-0000-0000-0000C42C0000}"/>
    <cellStyle name="20% - uthevingsfarge 3 18 2_4 manuell" xfId="54191" xr:uid="{52531DDC-7994-4050-964D-87E2AB34AC83}"/>
    <cellStyle name="20% - uthevingsfarge 3 18 3" xfId="3053" xr:uid="{00000000-0005-0000-0000-0000C62C0000}"/>
    <cellStyle name="20% - uthevingsfarge 3 18 3 2" xfId="38459" xr:uid="{00000000-0005-0000-0000-0000C72C0000}"/>
    <cellStyle name="20% - uthevingsfarge 3 18 3_CC1" xfId="54192" xr:uid="{ED09DC33-7BA5-47CE-8F81-14FA5D67861C}"/>
    <cellStyle name="20% - uthevingsfarge 3 18 4" xfId="38460" xr:uid="{00000000-0005-0000-0000-0000C82C0000}"/>
    <cellStyle name="20% - uthevingsfarge 3 18 5" xfId="38461" xr:uid="{00000000-0005-0000-0000-0000C92C0000}"/>
    <cellStyle name="20% - uthevingsfarge 3 18 6" xfId="38462" xr:uid="{00000000-0005-0000-0000-0000CA2C0000}"/>
    <cellStyle name="20% - uthevingsfarge 3 18 7" xfId="38453" xr:uid="{00000000-0005-0000-0000-0000CB2C0000}"/>
    <cellStyle name="20% - uthevingsfarge 3 18_4 manuell" xfId="54193"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5" xr:uid="{00000000-0005-0000-0000-0000D02C0000}"/>
    <cellStyle name="20% - uthevingsfarge 3 19 2 2_CC1" xfId="54194" xr:uid="{E87B385F-6B7C-48D4-A68A-30B24B127881}"/>
    <cellStyle name="20% - uthevingsfarge 3 19 2 3" xfId="38466" xr:uid="{00000000-0005-0000-0000-0000D12C0000}"/>
    <cellStyle name="20% - uthevingsfarge 3 19 2 4" xfId="38467" xr:uid="{00000000-0005-0000-0000-0000D22C0000}"/>
    <cellStyle name="20% - uthevingsfarge 3 19 2 5" xfId="38468" xr:uid="{00000000-0005-0000-0000-0000D32C0000}"/>
    <cellStyle name="20% - uthevingsfarge 3 19 2 6" xfId="38464" xr:uid="{00000000-0005-0000-0000-0000D42C0000}"/>
    <cellStyle name="20% - uthevingsfarge 3 19 2_4 manuell" xfId="54195" xr:uid="{195E7DBB-7E62-4482-90F9-3D49A1B6307B}"/>
    <cellStyle name="20% - uthevingsfarge 3 19 3" xfId="3057" xr:uid="{00000000-0005-0000-0000-0000D62C0000}"/>
    <cellStyle name="20% - uthevingsfarge 3 19 3 2" xfId="38469" xr:uid="{00000000-0005-0000-0000-0000D72C0000}"/>
    <cellStyle name="20% - uthevingsfarge 3 19 3_CC1" xfId="54196" xr:uid="{C99B7150-9DCA-4E9E-B9DA-230258E0CF03}"/>
    <cellStyle name="20% - uthevingsfarge 3 19 4" xfId="38470" xr:uid="{00000000-0005-0000-0000-0000D82C0000}"/>
    <cellStyle name="20% - uthevingsfarge 3 19 5" xfId="38471" xr:uid="{00000000-0005-0000-0000-0000D92C0000}"/>
    <cellStyle name="20% - uthevingsfarge 3 19 6" xfId="38472" xr:uid="{00000000-0005-0000-0000-0000DA2C0000}"/>
    <cellStyle name="20% - uthevingsfarge 3 19 7" xfId="38463" xr:uid="{00000000-0005-0000-0000-0000DB2C0000}"/>
    <cellStyle name="20% - uthevingsfarge 3 19_4 manuell" xfId="54197"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2" xr:uid="{00000000-0005-0000-0000-0000E42C0000}"/>
    <cellStyle name="20% - uthevingsfarge 3 2 14" xfId="43803" xr:uid="{00000000-0005-0000-0000-0000E52C0000}"/>
    <cellStyle name="20% - uthevingsfarge 3 2 15" xfId="43804" xr:uid="{00000000-0005-0000-0000-0000E62C0000}"/>
    <cellStyle name="20% - uthevingsfarge 3 2 16" xfId="43805" xr:uid="{00000000-0005-0000-0000-0000E72C0000}"/>
    <cellStyle name="20% - uthevingsfarge 3 2 2" xfId="3059" xr:uid="{00000000-0005-0000-0000-0000E82C0000}"/>
    <cellStyle name="20% - uthevingsfarge 3 2 2 10" xfId="43806" xr:uid="{00000000-0005-0000-0000-0000E92C0000}"/>
    <cellStyle name="20% - uthevingsfarge 3 2 2 11" xfId="43807" xr:uid="{00000000-0005-0000-0000-0000EA2C0000}"/>
    <cellStyle name="20% - uthevingsfarge 3 2 2 2" xfId="3060" xr:uid="{00000000-0005-0000-0000-0000EB2C0000}"/>
    <cellStyle name="20% - uthevingsfarge 3 2 2 2 10" xfId="43808" xr:uid="{00000000-0005-0000-0000-0000EC2C0000}"/>
    <cellStyle name="20% - uthevingsfarge 3 2 2 2 2" xfId="14754" xr:uid="{00000000-0005-0000-0000-0000ED2C0000}"/>
    <cellStyle name="20% - uthevingsfarge 3 2 2 2 2 2" xfId="14755" xr:uid="{00000000-0005-0000-0000-0000EE2C0000}"/>
    <cellStyle name="20% - uthevingsfarge 3 2 2 2 2 2 2" xfId="43809" xr:uid="{00000000-0005-0000-0000-0000EF2C0000}"/>
    <cellStyle name="20% - uthevingsfarge 3 2 2 2 2 2 2 2" xfId="43810" xr:uid="{00000000-0005-0000-0000-0000F02C0000}"/>
    <cellStyle name="20% - uthevingsfarge 3 2 2 2 2 2 3" xfId="43811" xr:uid="{00000000-0005-0000-0000-0000F12C0000}"/>
    <cellStyle name="20% - uthevingsfarge 3 2 2 2 2 2_3. Chng in credit spreads" xfId="43812" xr:uid="{00000000-0005-0000-0000-0000F22C0000}"/>
    <cellStyle name="20% - uthevingsfarge 3 2 2 2 2 3" xfId="14756" xr:uid="{00000000-0005-0000-0000-0000F32C0000}"/>
    <cellStyle name="20% - uthevingsfarge 3 2 2 2 2 3 2" xfId="43813" xr:uid="{00000000-0005-0000-0000-0000F42C0000}"/>
    <cellStyle name="20% - uthevingsfarge 3 2 2 2 2 4" xfId="43814" xr:uid="{00000000-0005-0000-0000-0000F52C0000}"/>
    <cellStyle name="20% - uthevingsfarge 3 2 2 2 2 5" xfId="43815" xr:uid="{00000000-0005-0000-0000-0000F62C0000}"/>
    <cellStyle name="20% - uthevingsfarge 3 2 2 2 2 6" xfId="43816" xr:uid="{00000000-0005-0000-0000-0000F72C0000}"/>
    <cellStyle name="20% - uthevingsfarge 3 2 2 2 2_3. Chng in credit spreads" xfId="43817" xr:uid="{00000000-0005-0000-0000-0000F82C0000}"/>
    <cellStyle name="20% - uthevingsfarge 3 2 2 2 3" xfId="14757" xr:uid="{00000000-0005-0000-0000-0000F92C0000}"/>
    <cellStyle name="20% - uthevingsfarge 3 2 2 2 3 2" xfId="14758" xr:uid="{00000000-0005-0000-0000-0000FA2C0000}"/>
    <cellStyle name="20% - uthevingsfarge 3 2 2 2 3 2 2" xfId="43818" xr:uid="{00000000-0005-0000-0000-0000FB2C0000}"/>
    <cellStyle name="20% - uthevingsfarge 3 2 2 2 3 2 2 2" xfId="43819" xr:uid="{00000000-0005-0000-0000-0000FC2C0000}"/>
    <cellStyle name="20% - uthevingsfarge 3 2 2 2 3 2 3" xfId="43820" xr:uid="{00000000-0005-0000-0000-0000FD2C0000}"/>
    <cellStyle name="20% - uthevingsfarge 3 2 2 2 3 2_3. Chng in credit spreads" xfId="43821" xr:uid="{00000000-0005-0000-0000-0000FE2C0000}"/>
    <cellStyle name="20% - uthevingsfarge 3 2 2 2 3 3" xfId="14759" xr:uid="{00000000-0005-0000-0000-0000FF2C0000}"/>
    <cellStyle name="20% - uthevingsfarge 3 2 2 2 3 3 2" xfId="43822" xr:uid="{00000000-0005-0000-0000-0000002D0000}"/>
    <cellStyle name="20% - uthevingsfarge 3 2 2 2 3 4" xfId="43823" xr:uid="{00000000-0005-0000-0000-0000012D0000}"/>
    <cellStyle name="20% - uthevingsfarge 3 2 2 2 3 5" xfId="43824" xr:uid="{00000000-0005-0000-0000-0000022D0000}"/>
    <cellStyle name="20% - uthevingsfarge 3 2 2 2 3 6" xfId="43825" xr:uid="{00000000-0005-0000-0000-0000032D0000}"/>
    <cellStyle name="20% - uthevingsfarge 3 2 2 2 3_3. Chng in credit spreads" xfId="43826" xr:uid="{00000000-0005-0000-0000-0000042D0000}"/>
    <cellStyle name="20% - uthevingsfarge 3 2 2 2 4" xfId="14760" xr:uid="{00000000-0005-0000-0000-0000052D0000}"/>
    <cellStyle name="20% - uthevingsfarge 3 2 2 2 4 2" xfId="14761" xr:uid="{00000000-0005-0000-0000-0000062D0000}"/>
    <cellStyle name="20% - uthevingsfarge 3 2 2 2 4 2 2" xfId="43827" xr:uid="{00000000-0005-0000-0000-0000072D0000}"/>
    <cellStyle name="20% - uthevingsfarge 3 2 2 2 4 3" xfId="14762" xr:uid="{00000000-0005-0000-0000-0000082D0000}"/>
    <cellStyle name="20% - uthevingsfarge 3 2 2 2 4 4" xfId="43828" xr:uid="{00000000-0005-0000-0000-0000092D0000}"/>
    <cellStyle name="20% - uthevingsfarge 3 2 2 2 4 5" xfId="43829" xr:uid="{00000000-0005-0000-0000-00000A2D0000}"/>
    <cellStyle name="20% - uthevingsfarge 3 2 2 2 4 6" xfId="43830" xr:uid="{00000000-0005-0000-0000-00000B2D0000}"/>
    <cellStyle name="20% - uthevingsfarge 3 2 2 2 4_3. Chng in credit spreads" xfId="43831" xr:uid="{00000000-0005-0000-0000-00000C2D0000}"/>
    <cellStyle name="20% - uthevingsfarge 3 2 2 2 5" xfId="14763" xr:uid="{00000000-0005-0000-0000-00000D2D0000}"/>
    <cellStyle name="20% - uthevingsfarge 3 2 2 2 5 2" xfId="14764" xr:uid="{00000000-0005-0000-0000-00000E2D0000}"/>
    <cellStyle name="20% - uthevingsfarge 3 2 2 2 5 2 2" xfId="43832" xr:uid="{00000000-0005-0000-0000-00000F2D0000}"/>
    <cellStyle name="20% - uthevingsfarge 3 2 2 2 5 3" xfId="14765" xr:uid="{00000000-0005-0000-0000-0000102D0000}"/>
    <cellStyle name="20% - uthevingsfarge 3 2 2 2 5 4" xfId="43833" xr:uid="{00000000-0005-0000-0000-0000112D0000}"/>
    <cellStyle name="20% - uthevingsfarge 3 2 2 2 5 5" xfId="43834" xr:uid="{00000000-0005-0000-0000-0000122D0000}"/>
    <cellStyle name="20% - uthevingsfarge 3 2 2 2 5_3. Chng in credit spreads" xfId="43835" xr:uid="{00000000-0005-0000-0000-0000132D0000}"/>
    <cellStyle name="20% - uthevingsfarge 3 2 2 2 6" xfId="14766" xr:uid="{00000000-0005-0000-0000-0000142D0000}"/>
    <cellStyle name="20% - uthevingsfarge 3 2 2 2 6 2" xfId="43836" xr:uid="{00000000-0005-0000-0000-0000152D0000}"/>
    <cellStyle name="20% - uthevingsfarge 3 2 2 2 7" xfId="14767" xr:uid="{00000000-0005-0000-0000-0000162D0000}"/>
    <cellStyle name="20% - uthevingsfarge 3 2 2 2 8" xfId="38474" xr:uid="{00000000-0005-0000-0000-0000172D0000}"/>
    <cellStyle name="20% - uthevingsfarge 3 2 2 2 9" xfId="43837" xr:uid="{00000000-0005-0000-0000-0000182D0000}"/>
    <cellStyle name="20% - uthevingsfarge 3 2 2 2_3. Chng in credit spreads" xfId="43838" xr:uid="{00000000-0005-0000-0000-0000192D0000}"/>
    <cellStyle name="20% - uthevingsfarge 3 2 2 3" xfId="14768" xr:uid="{00000000-0005-0000-0000-00001A2D0000}"/>
    <cellStyle name="20% - uthevingsfarge 3 2 2 3 2" xfId="14769" xr:uid="{00000000-0005-0000-0000-00001B2D0000}"/>
    <cellStyle name="20% - uthevingsfarge 3 2 2 3 2 2" xfId="43839" xr:uid="{00000000-0005-0000-0000-00001C2D0000}"/>
    <cellStyle name="20% - uthevingsfarge 3 2 2 3 2 2 2" xfId="43840" xr:uid="{00000000-0005-0000-0000-00001D2D0000}"/>
    <cellStyle name="20% - uthevingsfarge 3 2 2 3 2 3" xfId="43841" xr:uid="{00000000-0005-0000-0000-00001E2D0000}"/>
    <cellStyle name="20% - uthevingsfarge 3 2 2 3 2_3. Chng in credit spreads" xfId="43842" xr:uid="{00000000-0005-0000-0000-00001F2D0000}"/>
    <cellStyle name="20% - uthevingsfarge 3 2 2 3 3" xfId="14770" xr:uid="{00000000-0005-0000-0000-0000202D0000}"/>
    <cellStyle name="20% - uthevingsfarge 3 2 2 3 3 2" xfId="43843" xr:uid="{00000000-0005-0000-0000-0000212D0000}"/>
    <cellStyle name="20% - uthevingsfarge 3 2 2 3 4" xfId="38475" xr:uid="{00000000-0005-0000-0000-0000222D0000}"/>
    <cellStyle name="20% - uthevingsfarge 3 2 2 3 5" xfId="43844" xr:uid="{00000000-0005-0000-0000-0000232D0000}"/>
    <cellStyle name="20% - uthevingsfarge 3 2 2 3 6" xfId="43845" xr:uid="{00000000-0005-0000-0000-0000242D0000}"/>
    <cellStyle name="20% - uthevingsfarge 3 2 2 3_3. Chng in credit spreads" xfId="43846" xr:uid="{00000000-0005-0000-0000-0000252D0000}"/>
    <cellStyle name="20% - uthevingsfarge 3 2 2 4" xfId="14771" xr:uid="{00000000-0005-0000-0000-0000262D0000}"/>
    <cellStyle name="20% - uthevingsfarge 3 2 2 4 2" xfId="14772" xr:uid="{00000000-0005-0000-0000-0000272D0000}"/>
    <cellStyle name="20% - uthevingsfarge 3 2 2 4 2 2" xfId="43847" xr:uid="{00000000-0005-0000-0000-0000282D0000}"/>
    <cellStyle name="20% - uthevingsfarge 3 2 2 4 2 2 2" xfId="43848" xr:uid="{00000000-0005-0000-0000-0000292D0000}"/>
    <cellStyle name="20% - uthevingsfarge 3 2 2 4 2 3" xfId="43849" xr:uid="{00000000-0005-0000-0000-00002A2D0000}"/>
    <cellStyle name="20% - uthevingsfarge 3 2 2 4 2_3. Chng in credit spreads" xfId="43850" xr:uid="{00000000-0005-0000-0000-00002B2D0000}"/>
    <cellStyle name="20% - uthevingsfarge 3 2 2 4 3" xfId="14773" xr:uid="{00000000-0005-0000-0000-00002C2D0000}"/>
    <cellStyle name="20% - uthevingsfarge 3 2 2 4 3 2" xfId="43851" xr:uid="{00000000-0005-0000-0000-00002D2D0000}"/>
    <cellStyle name="20% - uthevingsfarge 3 2 2 4 4" xfId="38476" xr:uid="{00000000-0005-0000-0000-00002E2D0000}"/>
    <cellStyle name="20% - uthevingsfarge 3 2 2 4 5" xfId="43852" xr:uid="{00000000-0005-0000-0000-00002F2D0000}"/>
    <cellStyle name="20% - uthevingsfarge 3 2 2 4 6" xfId="43853" xr:uid="{00000000-0005-0000-0000-0000302D0000}"/>
    <cellStyle name="20% - uthevingsfarge 3 2 2 4_3. Chng in credit spreads" xfId="43854" xr:uid="{00000000-0005-0000-0000-0000312D0000}"/>
    <cellStyle name="20% - uthevingsfarge 3 2 2 5" xfId="14774" xr:uid="{00000000-0005-0000-0000-0000322D0000}"/>
    <cellStyle name="20% - uthevingsfarge 3 2 2 5 2" xfId="14775" xr:uid="{00000000-0005-0000-0000-0000332D0000}"/>
    <cellStyle name="20% - uthevingsfarge 3 2 2 5 2 2" xfId="43855" xr:uid="{00000000-0005-0000-0000-0000342D0000}"/>
    <cellStyle name="20% - uthevingsfarge 3 2 2 5 2 2 2" xfId="43856" xr:uid="{00000000-0005-0000-0000-0000352D0000}"/>
    <cellStyle name="20% - uthevingsfarge 3 2 2 5 2 3" xfId="43857" xr:uid="{00000000-0005-0000-0000-0000362D0000}"/>
    <cellStyle name="20% - uthevingsfarge 3 2 2 5 2_3. Chng in credit spreads" xfId="43858" xr:uid="{00000000-0005-0000-0000-0000372D0000}"/>
    <cellStyle name="20% - uthevingsfarge 3 2 2 5 3" xfId="14776" xr:uid="{00000000-0005-0000-0000-0000382D0000}"/>
    <cellStyle name="20% - uthevingsfarge 3 2 2 5 3 2" xfId="43859" xr:uid="{00000000-0005-0000-0000-0000392D0000}"/>
    <cellStyle name="20% - uthevingsfarge 3 2 2 5 4" xfId="38477" xr:uid="{00000000-0005-0000-0000-00003A2D0000}"/>
    <cellStyle name="20% - uthevingsfarge 3 2 2 5 5" xfId="43860" xr:uid="{00000000-0005-0000-0000-00003B2D0000}"/>
    <cellStyle name="20% - uthevingsfarge 3 2 2 5 6" xfId="43861" xr:uid="{00000000-0005-0000-0000-00003C2D0000}"/>
    <cellStyle name="20% - uthevingsfarge 3 2 2 5_3. Chng in credit spreads" xfId="43862" xr:uid="{00000000-0005-0000-0000-00003D2D0000}"/>
    <cellStyle name="20% - uthevingsfarge 3 2 2 6" xfId="14777" xr:uid="{00000000-0005-0000-0000-00003E2D0000}"/>
    <cellStyle name="20% - uthevingsfarge 3 2 2 6 2" xfId="14778" xr:uid="{00000000-0005-0000-0000-00003F2D0000}"/>
    <cellStyle name="20% - uthevingsfarge 3 2 2 6 2 2" xfId="43863" xr:uid="{00000000-0005-0000-0000-0000402D0000}"/>
    <cellStyle name="20% - uthevingsfarge 3 2 2 6 3" xfId="14779" xr:uid="{00000000-0005-0000-0000-0000412D0000}"/>
    <cellStyle name="20% - uthevingsfarge 3 2 2 6 4" xfId="43864" xr:uid="{00000000-0005-0000-0000-0000422D0000}"/>
    <cellStyle name="20% - uthevingsfarge 3 2 2 6 5" xfId="43865" xr:uid="{00000000-0005-0000-0000-0000432D0000}"/>
    <cellStyle name="20% - uthevingsfarge 3 2 2 6 6" xfId="43866" xr:uid="{00000000-0005-0000-0000-0000442D0000}"/>
    <cellStyle name="20% - uthevingsfarge 3 2 2 6_3. Chng in credit spreads" xfId="43867" xr:uid="{00000000-0005-0000-0000-0000452D0000}"/>
    <cellStyle name="20% - uthevingsfarge 3 2 2 7" xfId="14780" xr:uid="{00000000-0005-0000-0000-0000462D0000}"/>
    <cellStyle name="20% - uthevingsfarge 3 2 2 7 2" xfId="43868" xr:uid="{00000000-0005-0000-0000-0000472D0000}"/>
    <cellStyle name="20% - uthevingsfarge 3 2 2 8" xfId="38473" xr:uid="{00000000-0005-0000-0000-0000482D0000}"/>
    <cellStyle name="20% - uthevingsfarge 3 2 2 9" xfId="43869" xr:uid="{00000000-0005-0000-0000-0000492D0000}"/>
    <cellStyle name="20% - uthevingsfarge 3 2 2_3. Chng in credit spreads" xfId="43870" xr:uid="{00000000-0005-0000-0000-00004A2D0000}"/>
    <cellStyle name="20% - uthevingsfarge 3 2 3" xfId="12448" xr:uid="{00000000-0005-0000-0000-00004B2D0000}"/>
    <cellStyle name="20% - uthevingsfarge 3 2 3 10" xfId="43871" xr:uid="{00000000-0005-0000-0000-00004C2D0000}"/>
    <cellStyle name="20% - uthevingsfarge 3 2 3 2" xfId="14781" xr:uid="{00000000-0005-0000-0000-00004D2D0000}"/>
    <cellStyle name="20% - uthevingsfarge 3 2 3 2 2" xfId="14782" xr:uid="{00000000-0005-0000-0000-00004E2D0000}"/>
    <cellStyle name="20% - uthevingsfarge 3 2 3 2 2 2" xfId="43872" xr:uid="{00000000-0005-0000-0000-00004F2D0000}"/>
    <cellStyle name="20% - uthevingsfarge 3 2 3 2 2 2 2" xfId="43873" xr:uid="{00000000-0005-0000-0000-0000502D0000}"/>
    <cellStyle name="20% - uthevingsfarge 3 2 3 2 2 3" xfId="43874" xr:uid="{00000000-0005-0000-0000-0000512D0000}"/>
    <cellStyle name="20% - uthevingsfarge 3 2 3 2 2_3. Chng in credit spreads" xfId="43875" xr:uid="{00000000-0005-0000-0000-0000522D0000}"/>
    <cellStyle name="20% - uthevingsfarge 3 2 3 2 3" xfId="14783" xr:uid="{00000000-0005-0000-0000-0000532D0000}"/>
    <cellStyle name="20% - uthevingsfarge 3 2 3 2 3 2" xfId="43876" xr:uid="{00000000-0005-0000-0000-0000542D0000}"/>
    <cellStyle name="20% - uthevingsfarge 3 2 3 2 3 2 2" xfId="43877" xr:uid="{00000000-0005-0000-0000-0000552D0000}"/>
    <cellStyle name="20% - uthevingsfarge 3 2 3 2 3 3" xfId="43878" xr:uid="{00000000-0005-0000-0000-0000562D0000}"/>
    <cellStyle name="20% - uthevingsfarge 3 2 3 2 3_3. Chng in credit spreads" xfId="43879" xr:uid="{00000000-0005-0000-0000-0000572D0000}"/>
    <cellStyle name="20% - uthevingsfarge 3 2 3 2 4" xfId="43880" xr:uid="{00000000-0005-0000-0000-0000582D0000}"/>
    <cellStyle name="20% - uthevingsfarge 3 2 3 2 4 2" xfId="43881" xr:uid="{00000000-0005-0000-0000-0000592D0000}"/>
    <cellStyle name="20% - uthevingsfarge 3 2 3 2 4 2 2" xfId="43882" xr:uid="{00000000-0005-0000-0000-00005A2D0000}"/>
    <cellStyle name="20% - uthevingsfarge 3 2 3 2 4 3" xfId="43883" xr:uid="{00000000-0005-0000-0000-00005B2D0000}"/>
    <cellStyle name="20% - uthevingsfarge 3 2 3 2 4_3. Chng in credit spreads" xfId="43884" xr:uid="{00000000-0005-0000-0000-00005C2D0000}"/>
    <cellStyle name="20% - uthevingsfarge 3 2 3 2 5" xfId="43885" xr:uid="{00000000-0005-0000-0000-00005D2D0000}"/>
    <cellStyle name="20% - uthevingsfarge 3 2 3 2 5 2" xfId="43886" xr:uid="{00000000-0005-0000-0000-00005E2D0000}"/>
    <cellStyle name="20% - uthevingsfarge 3 2 3 2 6" xfId="43887" xr:uid="{00000000-0005-0000-0000-00005F2D0000}"/>
    <cellStyle name="20% - uthevingsfarge 3 2 3 2_3. Chng in credit spreads" xfId="43888" xr:uid="{00000000-0005-0000-0000-0000602D0000}"/>
    <cellStyle name="20% - uthevingsfarge 3 2 3 3" xfId="14784" xr:uid="{00000000-0005-0000-0000-0000612D0000}"/>
    <cellStyle name="20% - uthevingsfarge 3 2 3 3 2" xfId="14785" xr:uid="{00000000-0005-0000-0000-0000622D0000}"/>
    <cellStyle name="20% - uthevingsfarge 3 2 3 3 2 2" xfId="43889" xr:uid="{00000000-0005-0000-0000-0000632D0000}"/>
    <cellStyle name="20% - uthevingsfarge 3 2 3 3 2 2 2" xfId="43890" xr:uid="{00000000-0005-0000-0000-0000642D0000}"/>
    <cellStyle name="20% - uthevingsfarge 3 2 3 3 2 3" xfId="43891" xr:uid="{00000000-0005-0000-0000-0000652D0000}"/>
    <cellStyle name="20% - uthevingsfarge 3 2 3 3 2_3. Chng in credit spreads" xfId="43892" xr:uid="{00000000-0005-0000-0000-0000662D0000}"/>
    <cellStyle name="20% - uthevingsfarge 3 2 3 3 3" xfId="14786" xr:uid="{00000000-0005-0000-0000-0000672D0000}"/>
    <cellStyle name="20% - uthevingsfarge 3 2 3 3 3 2" xfId="43893" xr:uid="{00000000-0005-0000-0000-0000682D0000}"/>
    <cellStyle name="20% - uthevingsfarge 3 2 3 3 4" xfId="43894" xr:uid="{00000000-0005-0000-0000-0000692D0000}"/>
    <cellStyle name="20% - uthevingsfarge 3 2 3 3 5" xfId="43895" xr:uid="{00000000-0005-0000-0000-00006A2D0000}"/>
    <cellStyle name="20% - uthevingsfarge 3 2 3 3 6" xfId="43896" xr:uid="{00000000-0005-0000-0000-00006B2D0000}"/>
    <cellStyle name="20% - uthevingsfarge 3 2 3 3_3. Chng in credit spreads" xfId="43897" xr:uid="{00000000-0005-0000-0000-00006C2D0000}"/>
    <cellStyle name="20% - uthevingsfarge 3 2 3 4" xfId="14787" xr:uid="{00000000-0005-0000-0000-00006D2D0000}"/>
    <cellStyle name="20% - uthevingsfarge 3 2 3 4 2" xfId="14788" xr:uid="{00000000-0005-0000-0000-00006E2D0000}"/>
    <cellStyle name="20% - uthevingsfarge 3 2 3 4 2 2" xfId="43898" xr:uid="{00000000-0005-0000-0000-00006F2D0000}"/>
    <cellStyle name="20% - uthevingsfarge 3 2 3 4 3" xfId="14789" xr:uid="{00000000-0005-0000-0000-0000702D0000}"/>
    <cellStyle name="20% - uthevingsfarge 3 2 3 4 4" xfId="43899" xr:uid="{00000000-0005-0000-0000-0000712D0000}"/>
    <cellStyle name="20% - uthevingsfarge 3 2 3 4 5" xfId="43900" xr:uid="{00000000-0005-0000-0000-0000722D0000}"/>
    <cellStyle name="20% - uthevingsfarge 3 2 3 4 6" xfId="43901" xr:uid="{00000000-0005-0000-0000-0000732D0000}"/>
    <cellStyle name="20% - uthevingsfarge 3 2 3 4_3. Chng in credit spreads" xfId="43902" xr:uid="{00000000-0005-0000-0000-0000742D0000}"/>
    <cellStyle name="20% - uthevingsfarge 3 2 3 5" xfId="14790" xr:uid="{00000000-0005-0000-0000-0000752D0000}"/>
    <cellStyle name="20% - uthevingsfarge 3 2 3 5 2" xfId="14791" xr:uid="{00000000-0005-0000-0000-0000762D0000}"/>
    <cellStyle name="20% - uthevingsfarge 3 2 3 5 2 2" xfId="43903" xr:uid="{00000000-0005-0000-0000-0000772D0000}"/>
    <cellStyle name="20% - uthevingsfarge 3 2 3 5 3" xfId="14792" xr:uid="{00000000-0005-0000-0000-0000782D0000}"/>
    <cellStyle name="20% - uthevingsfarge 3 2 3 5 4" xfId="43904" xr:uid="{00000000-0005-0000-0000-0000792D0000}"/>
    <cellStyle name="20% - uthevingsfarge 3 2 3 5 5" xfId="43905" xr:uid="{00000000-0005-0000-0000-00007A2D0000}"/>
    <cellStyle name="20% - uthevingsfarge 3 2 3 5 6" xfId="43906" xr:uid="{00000000-0005-0000-0000-00007B2D0000}"/>
    <cellStyle name="20% - uthevingsfarge 3 2 3 5_3. Chng in credit spreads" xfId="43907" xr:uid="{00000000-0005-0000-0000-00007C2D0000}"/>
    <cellStyle name="20% - uthevingsfarge 3 2 3 6" xfId="14793" xr:uid="{00000000-0005-0000-0000-00007D2D0000}"/>
    <cellStyle name="20% - uthevingsfarge 3 2 3 6 2" xfId="43908" xr:uid="{00000000-0005-0000-0000-00007E2D0000}"/>
    <cellStyle name="20% - uthevingsfarge 3 2 3 6 2 2" xfId="43909" xr:uid="{00000000-0005-0000-0000-00007F2D0000}"/>
    <cellStyle name="20% - uthevingsfarge 3 2 3 6 3" xfId="43910" xr:uid="{00000000-0005-0000-0000-0000802D0000}"/>
    <cellStyle name="20% - uthevingsfarge 3 2 3 6_3. Chng in credit spreads" xfId="43911" xr:uid="{00000000-0005-0000-0000-0000812D0000}"/>
    <cellStyle name="20% - uthevingsfarge 3 2 3 7" xfId="14794" xr:uid="{00000000-0005-0000-0000-0000822D0000}"/>
    <cellStyle name="20% - uthevingsfarge 3 2 3 7 2" xfId="43912" xr:uid="{00000000-0005-0000-0000-0000832D0000}"/>
    <cellStyle name="20% - uthevingsfarge 3 2 3 8" xfId="38478" xr:uid="{00000000-0005-0000-0000-0000842D0000}"/>
    <cellStyle name="20% - uthevingsfarge 3 2 3 9" xfId="43913" xr:uid="{00000000-0005-0000-0000-0000852D0000}"/>
    <cellStyle name="20% - uthevingsfarge 3 2 3_3. Chng in credit spreads" xfId="43914"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5" xr:uid="{00000000-0005-0000-0000-00008A2D0000}"/>
    <cellStyle name="20% - uthevingsfarge 3 2 4 2 3" xfId="43916" xr:uid="{00000000-0005-0000-0000-00008B2D0000}"/>
    <cellStyle name="20% - uthevingsfarge 3 2 4 2_3. Chng in credit spreads" xfId="43917" xr:uid="{00000000-0005-0000-0000-00008C2D0000}"/>
    <cellStyle name="20% - uthevingsfarge 3 2 4 3" xfId="14798" xr:uid="{00000000-0005-0000-0000-00008D2D0000}"/>
    <cellStyle name="20% - uthevingsfarge 3 2 4 3 2" xfId="43918" xr:uid="{00000000-0005-0000-0000-00008E2D0000}"/>
    <cellStyle name="20% - uthevingsfarge 3 2 4 3 2 2" xfId="43919" xr:uid="{00000000-0005-0000-0000-00008F2D0000}"/>
    <cellStyle name="20% - uthevingsfarge 3 2 4 3 3" xfId="43920" xr:uid="{00000000-0005-0000-0000-0000902D0000}"/>
    <cellStyle name="20% - uthevingsfarge 3 2 4 3_3. Chng in credit spreads" xfId="43921" xr:uid="{00000000-0005-0000-0000-0000912D0000}"/>
    <cellStyle name="20% - uthevingsfarge 3 2 4 4" xfId="14799" xr:uid="{00000000-0005-0000-0000-0000922D0000}"/>
    <cellStyle name="20% - uthevingsfarge 3 2 4 4 2" xfId="43922" xr:uid="{00000000-0005-0000-0000-0000932D0000}"/>
    <cellStyle name="20% - uthevingsfarge 3 2 4 4 2 2" xfId="43923" xr:uid="{00000000-0005-0000-0000-0000942D0000}"/>
    <cellStyle name="20% - uthevingsfarge 3 2 4 4 3" xfId="43924" xr:uid="{00000000-0005-0000-0000-0000952D0000}"/>
    <cellStyle name="20% - uthevingsfarge 3 2 4 4_3. Chng in credit spreads" xfId="43925" xr:uid="{00000000-0005-0000-0000-0000962D0000}"/>
    <cellStyle name="20% - uthevingsfarge 3 2 4 5" xfId="38479" xr:uid="{00000000-0005-0000-0000-0000972D0000}"/>
    <cellStyle name="20% - uthevingsfarge 3 2 4 5 2" xfId="43926" xr:uid="{00000000-0005-0000-0000-0000982D0000}"/>
    <cellStyle name="20% - uthevingsfarge 3 2 4 6" xfId="43927" xr:uid="{00000000-0005-0000-0000-0000992D0000}"/>
    <cellStyle name="20% - uthevingsfarge 3 2 4 7" xfId="43928" xr:uid="{00000000-0005-0000-0000-00009A2D0000}"/>
    <cellStyle name="20% - uthevingsfarge 3 2 4_3. Chng in credit spreads" xfId="43929"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30" xr:uid="{00000000-0005-0000-0000-00009F2D0000}"/>
    <cellStyle name="20% - uthevingsfarge 3 2 5 2 3" xfId="43931" xr:uid="{00000000-0005-0000-0000-0000A02D0000}"/>
    <cellStyle name="20% - uthevingsfarge 3 2 5 2_3. Chng in credit spreads" xfId="43932" xr:uid="{00000000-0005-0000-0000-0000A12D0000}"/>
    <cellStyle name="20% - uthevingsfarge 3 2 5 3" xfId="14803" xr:uid="{00000000-0005-0000-0000-0000A22D0000}"/>
    <cellStyle name="20% - uthevingsfarge 3 2 5 3 2" xfId="43933" xr:uid="{00000000-0005-0000-0000-0000A32D0000}"/>
    <cellStyle name="20% - uthevingsfarge 3 2 5 4" xfId="14804" xr:uid="{00000000-0005-0000-0000-0000A42D0000}"/>
    <cellStyle name="20% - uthevingsfarge 3 2 5 5" xfId="38480" xr:uid="{00000000-0005-0000-0000-0000A52D0000}"/>
    <cellStyle name="20% - uthevingsfarge 3 2 5 6" xfId="43934" xr:uid="{00000000-0005-0000-0000-0000A62D0000}"/>
    <cellStyle name="20% - uthevingsfarge 3 2 5 7" xfId="43935" xr:uid="{00000000-0005-0000-0000-0000A72D0000}"/>
    <cellStyle name="20% - uthevingsfarge 3 2 5_3. Chng in credit spreads" xfId="43936"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7" xr:uid="{00000000-0005-0000-0000-0000AC2D0000}"/>
    <cellStyle name="20% - uthevingsfarge 3 2 6 2 3" xfId="43938" xr:uid="{00000000-0005-0000-0000-0000AD2D0000}"/>
    <cellStyle name="20% - uthevingsfarge 3 2 6 2_3. Chng in credit spreads" xfId="43939" xr:uid="{00000000-0005-0000-0000-0000AE2D0000}"/>
    <cellStyle name="20% - uthevingsfarge 3 2 6 3" xfId="14808" xr:uid="{00000000-0005-0000-0000-0000AF2D0000}"/>
    <cellStyle name="20% - uthevingsfarge 3 2 6 3 2" xfId="43940" xr:uid="{00000000-0005-0000-0000-0000B02D0000}"/>
    <cellStyle name="20% - uthevingsfarge 3 2 6 4" xfId="14809" xr:uid="{00000000-0005-0000-0000-0000B12D0000}"/>
    <cellStyle name="20% - uthevingsfarge 3 2 6 5" xfId="38481" xr:uid="{00000000-0005-0000-0000-0000B22D0000}"/>
    <cellStyle name="20% - uthevingsfarge 3 2 6 6" xfId="43941" xr:uid="{00000000-0005-0000-0000-0000B32D0000}"/>
    <cellStyle name="20% - uthevingsfarge 3 2 6 7" xfId="43942" xr:uid="{00000000-0005-0000-0000-0000B42D0000}"/>
    <cellStyle name="20% - uthevingsfarge 3 2 6_3. Chng in credit spreads" xfId="43943"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4"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5" xr:uid="{00000000-0005-0000-0000-0000BD2D0000}"/>
    <cellStyle name="20% - uthevingsfarge 3 2 7 6" xfId="43946" xr:uid="{00000000-0005-0000-0000-0000BE2D0000}"/>
    <cellStyle name="20% - uthevingsfarge 3 2 7_3. Chng in credit spreads" xfId="43947" xr:uid="{00000000-0005-0000-0000-0000BF2D0000}"/>
    <cellStyle name="20% - uthevingsfarge 3 2 8" xfId="14816" xr:uid="{00000000-0005-0000-0000-0000C02D0000}"/>
    <cellStyle name="20% - uthevingsfarge 3 2 8 2" xfId="14817" xr:uid="{00000000-0005-0000-0000-0000C12D0000}"/>
    <cellStyle name="20% - uthevingsfarge 3 2 8 2 2" xfId="43948" xr:uid="{00000000-0005-0000-0000-0000C22D0000}"/>
    <cellStyle name="20% - uthevingsfarge 3 2 8 3" xfId="14818" xr:uid="{00000000-0005-0000-0000-0000C32D0000}"/>
    <cellStyle name="20% - uthevingsfarge 3 2 8 4" xfId="43949" xr:uid="{00000000-0005-0000-0000-0000C42D0000}"/>
    <cellStyle name="20% - uthevingsfarge 3 2 8_3. Chng in credit spreads" xfId="43950"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4" xr:uid="{00000000-0005-0000-0000-0000CE2D0000}"/>
    <cellStyle name="20% - uthevingsfarge 3 20 2 2_CC1" xfId="54198" xr:uid="{76DF8866-B130-455B-921E-113A6422E1EF}"/>
    <cellStyle name="20% - uthevingsfarge 3 20 2 3" xfId="38485" xr:uid="{00000000-0005-0000-0000-0000CF2D0000}"/>
    <cellStyle name="20% - uthevingsfarge 3 20 2 4" xfId="38486" xr:uid="{00000000-0005-0000-0000-0000D02D0000}"/>
    <cellStyle name="20% - uthevingsfarge 3 20 2 5" xfId="38487" xr:uid="{00000000-0005-0000-0000-0000D12D0000}"/>
    <cellStyle name="20% - uthevingsfarge 3 20 2 6" xfId="38483" xr:uid="{00000000-0005-0000-0000-0000D22D0000}"/>
    <cellStyle name="20% - uthevingsfarge 3 20 2_4 manuell" xfId="54199" xr:uid="{659BA794-4A23-475A-AD60-D78303A4FC14}"/>
    <cellStyle name="20% - uthevingsfarge 3 20 3" xfId="3065" xr:uid="{00000000-0005-0000-0000-0000D42D0000}"/>
    <cellStyle name="20% - uthevingsfarge 3 20 3 2" xfId="38488" xr:uid="{00000000-0005-0000-0000-0000D52D0000}"/>
    <cellStyle name="20% - uthevingsfarge 3 20 3_CC1" xfId="54200" xr:uid="{BB76B66A-0400-4D6F-B233-98604E4B15EF}"/>
    <cellStyle name="20% - uthevingsfarge 3 20 4" xfId="38489" xr:uid="{00000000-0005-0000-0000-0000D62D0000}"/>
    <cellStyle name="20% - uthevingsfarge 3 20 5" xfId="38490" xr:uid="{00000000-0005-0000-0000-0000D72D0000}"/>
    <cellStyle name="20% - uthevingsfarge 3 20 6" xfId="38491" xr:uid="{00000000-0005-0000-0000-0000D82D0000}"/>
    <cellStyle name="20% - uthevingsfarge 3 20 7" xfId="38482" xr:uid="{00000000-0005-0000-0000-0000D92D0000}"/>
    <cellStyle name="20% - uthevingsfarge 3 20_4 manuell" xfId="54201"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4" xr:uid="{00000000-0005-0000-0000-0000DE2D0000}"/>
    <cellStyle name="20% - uthevingsfarge 3 21 2 2_CC1" xfId="54202" xr:uid="{9AC57D42-A3DB-44A2-8995-6BB7BA98973C}"/>
    <cellStyle name="20% - uthevingsfarge 3 21 2 3" xfId="38495" xr:uid="{00000000-0005-0000-0000-0000DF2D0000}"/>
    <cellStyle name="20% - uthevingsfarge 3 21 2 4" xfId="38496" xr:uid="{00000000-0005-0000-0000-0000E02D0000}"/>
    <cellStyle name="20% - uthevingsfarge 3 21 2 5" xfId="38497" xr:uid="{00000000-0005-0000-0000-0000E12D0000}"/>
    <cellStyle name="20% - uthevingsfarge 3 21 2 6" xfId="38493" xr:uid="{00000000-0005-0000-0000-0000E22D0000}"/>
    <cellStyle name="20% - uthevingsfarge 3 21 2_4 manuell" xfId="54203" xr:uid="{EE87F2F6-78B5-49CD-99BA-F5726D29DE9F}"/>
    <cellStyle name="20% - uthevingsfarge 3 21 3" xfId="3069" xr:uid="{00000000-0005-0000-0000-0000E42D0000}"/>
    <cellStyle name="20% - uthevingsfarge 3 21 3 2" xfId="38498" xr:uid="{00000000-0005-0000-0000-0000E52D0000}"/>
    <cellStyle name="20% - uthevingsfarge 3 21 3_CC1" xfId="54204" xr:uid="{CA8E37B9-34C1-4C98-811F-518EA30DEACD}"/>
    <cellStyle name="20% - uthevingsfarge 3 21 4" xfId="38499" xr:uid="{00000000-0005-0000-0000-0000E62D0000}"/>
    <cellStyle name="20% - uthevingsfarge 3 21 5" xfId="38500" xr:uid="{00000000-0005-0000-0000-0000E72D0000}"/>
    <cellStyle name="20% - uthevingsfarge 3 21 6" xfId="38501" xr:uid="{00000000-0005-0000-0000-0000E82D0000}"/>
    <cellStyle name="20% - uthevingsfarge 3 21 7" xfId="38492" xr:uid="{00000000-0005-0000-0000-0000E92D0000}"/>
    <cellStyle name="20% - uthevingsfarge 3 21_4 manuell" xfId="54205"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4" xr:uid="{00000000-0005-0000-0000-0000EE2D0000}"/>
    <cellStyle name="20% - uthevingsfarge 3 22 2 2_CC1" xfId="54206" xr:uid="{BCCA2F76-877F-433F-ABBE-08A3B918A3DA}"/>
    <cellStyle name="20% - uthevingsfarge 3 22 2 3" xfId="38505" xr:uid="{00000000-0005-0000-0000-0000EF2D0000}"/>
    <cellStyle name="20% - uthevingsfarge 3 22 2 4" xfId="38506" xr:uid="{00000000-0005-0000-0000-0000F02D0000}"/>
    <cellStyle name="20% - uthevingsfarge 3 22 2 5" xfId="38507" xr:uid="{00000000-0005-0000-0000-0000F12D0000}"/>
    <cellStyle name="20% - uthevingsfarge 3 22 2 6" xfId="38503" xr:uid="{00000000-0005-0000-0000-0000F22D0000}"/>
    <cellStyle name="20% - uthevingsfarge 3 22 2_4 manuell" xfId="54207" xr:uid="{0F93E38B-128C-4AC1-B5A8-FF904A8756CC}"/>
    <cellStyle name="20% - uthevingsfarge 3 22 3" xfId="3073" xr:uid="{00000000-0005-0000-0000-0000F42D0000}"/>
    <cellStyle name="20% - uthevingsfarge 3 22 3 2" xfId="38508" xr:uid="{00000000-0005-0000-0000-0000F52D0000}"/>
    <cellStyle name="20% - uthevingsfarge 3 22 3_CC1" xfId="54208" xr:uid="{223533E0-F62D-41A1-84DF-15663D365D2D}"/>
    <cellStyle name="20% - uthevingsfarge 3 22 4" xfId="38509" xr:uid="{00000000-0005-0000-0000-0000F62D0000}"/>
    <cellStyle name="20% - uthevingsfarge 3 22 5" xfId="38510" xr:uid="{00000000-0005-0000-0000-0000F72D0000}"/>
    <cellStyle name="20% - uthevingsfarge 3 22 6" xfId="38511" xr:uid="{00000000-0005-0000-0000-0000F82D0000}"/>
    <cellStyle name="20% - uthevingsfarge 3 22 7" xfId="38502" xr:uid="{00000000-0005-0000-0000-0000F92D0000}"/>
    <cellStyle name="20% - uthevingsfarge 3 22_4 manuell" xfId="54209"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4" xr:uid="{00000000-0005-0000-0000-0000FE2D0000}"/>
    <cellStyle name="20% - uthevingsfarge 3 23 2 2_CC1" xfId="54210" xr:uid="{3FEE9655-7E49-45C9-9502-793BC438AA15}"/>
    <cellStyle name="20% - uthevingsfarge 3 23 2 3" xfId="38515" xr:uid="{00000000-0005-0000-0000-0000FF2D0000}"/>
    <cellStyle name="20% - uthevingsfarge 3 23 2 4" xfId="38516" xr:uid="{00000000-0005-0000-0000-0000002E0000}"/>
    <cellStyle name="20% - uthevingsfarge 3 23 2 5" xfId="38517" xr:uid="{00000000-0005-0000-0000-0000012E0000}"/>
    <cellStyle name="20% - uthevingsfarge 3 23 2 6" xfId="38513" xr:uid="{00000000-0005-0000-0000-0000022E0000}"/>
    <cellStyle name="20% - uthevingsfarge 3 23 2_4 manuell" xfId="54211" xr:uid="{DDDFE67C-1316-4B0F-B2DC-8D8DB2F70B17}"/>
    <cellStyle name="20% - uthevingsfarge 3 23 3" xfId="3077" xr:uid="{00000000-0005-0000-0000-0000042E0000}"/>
    <cellStyle name="20% - uthevingsfarge 3 23 3 2" xfId="38518" xr:uid="{00000000-0005-0000-0000-0000052E0000}"/>
    <cellStyle name="20% - uthevingsfarge 3 23 3_CC1" xfId="54212" xr:uid="{986C4943-5E89-44BD-91EF-ABB080253AEF}"/>
    <cellStyle name="20% - uthevingsfarge 3 23 4" xfId="38519" xr:uid="{00000000-0005-0000-0000-0000062E0000}"/>
    <cellStyle name="20% - uthevingsfarge 3 23 5" xfId="38520" xr:uid="{00000000-0005-0000-0000-0000072E0000}"/>
    <cellStyle name="20% - uthevingsfarge 3 23 6" xfId="38521" xr:uid="{00000000-0005-0000-0000-0000082E0000}"/>
    <cellStyle name="20% - uthevingsfarge 3 23 7" xfId="38512" xr:uid="{00000000-0005-0000-0000-0000092E0000}"/>
    <cellStyle name="20% - uthevingsfarge 3 23_4 manuell" xfId="54213"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4" xr:uid="{00000000-0005-0000-0000-00000E2E0000}"/>
    <cellStyle name="20% - uthevingsfarge 3 24 2 2_CC1" xfId="54214" xr:uid="{6C7DD4B4-9091-4294-BE6D-2ACFE26CDC20}"/>
    <cellStyle name="20% - uthevingsfarge 3 24 2 3" xfId="38525" xr:uid="{00000000-0005-0000-0000-00000F2E0000}"/>
    <cellStyle name="20% - uthevingsfarge 3 24 2 4" xfId="38526" xr:uid="{00000000-0005-0000-0000-0000102E0000}"/>
    <cellStyle name="20% - uthevingsfarge 3 24 2 5" xfId="38527" xr:uid="{00000000-0005-0000-0000-0000112E0000}"/>
    <cellStyle name="20% - uthevingsfarge 3 24 2 6" xfId="38523" xr:uid="{00000000-0005-0000-0000-0000122E0000}"/>
    <cellStyle name="20% - uthevingsfarge 3 24 2_4 manuell" xfId="54215" xr:uid="{CCDD8A87-7555-47EA-AF0C-A3891573E105}"/>
    <cellStyle name="20% - uthevingsfarge 3 24 3" xfId="3081" xr:uid="{00000000-0005-0000-0000-0000142E0000}"/>
    <cellStyle name="20% - uthevingsfarge 3 24 3 2" xfId="38528" xr:uid="{00000000-0005-0000-0000-0000152E0000}"/>
    <cellStyle name="20% - uthevingsfarge 3 24 3_CC1" xfId="54216" xr:uid="{6A3CC5E7-F6CE-4A8D-B7DC-A56DC6DE2545}"/>
    <cellStyle name="20% - uthevingsfarge 3 24 4" xfId="38529" xr:uid="{00000000-0005-0000-0000-0000162E0000}"/>
    <cellStyle name="20% - uthevingsfarge 3 24 5" xfId="38530" xr:uid="{00000000-0005-0000-0000-0000172E0000}"/>
    <cellStyle name="20% - uthevingsfarge 3 24 6" xfId="38531" xr:uid="{00000000-0005-0000-0000-0000182E0000}"/>
    <cellStyle name="20% - uthevingsfarge 3 24 7" xfId="38522" xr:uid="{00000000-0005-0000-0000-0000192E0000}"/>
    <cellStyle name="20% - uthevingsfarge 3 24_4 manuell" xfId="54217"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4" xr:uid="{00000000-0005-0000-0000-00001E2E0000}"/>
    <cellStyle name="20% - uthevingsfarge 3 25 2 2_CC1" xfId="54218" xr:uid="{AD3F091B-9FB0-4C56-87A5-4211FBCCA4EF}"/>
    <cellStyle name="20% - uthevingsfarge 3 25 2 3" xfId="38535" xr:uid="{00000000-0005-0000-0000-00001F2E0000}"/>
    <cellStyle name="20% - uthevingsfarge 3 25 2 4" xfId="38536" xr:uid="{00000000-0005-0000-0000-0000202E0000}"/>
    <cellStyle name="20% - uthevingsfarge 3 25 2 5" xfId="38537" xr:uid="{00000000-0005-0000-0000-0000212E0000}"/>
    <cellStyle name="20% - uthevingsfarge 3 25 2 6" xfId="38533" xr:uid="{00000000-0005-0000-0000-0000222E0000}"/>
    <cellStyle name="20% - uthevingsfarge 3 25 2_4 manuell" xfId="54219" xr:uid="{7315CA80-D708-4E90-93A5-E6915AC751BF}"/>
    <cellStyle name="20% - uthevingsfarge 3 25 3" xfId="3085" xr:uid="{00000000-0005-0000-0000-0000242E0000}"/>
    <cellStyle name="20% - uthevingsfarge 3 25 3 2" xfId="38538" xr:uid="{00000000-0005-0000-0000-0000252E0000}"/>
    <cellStyle name="20% - uthevingsfarge 3 25 3_CC1" xfId="54220" xr:uid="{3D571EC8-63BB-4839-B8D4-F0B1B0FBC29C}"/>
    <cellStyle name="20% - uthevingsfarge 3 25 4" xfId="38539" xr:uid="{00000000-0005-0000-0000-0000262E0000}"/>
    <cellStyle name="20% - uthevingsfarge 3 25 5" xfId="38540" xr:uid="{00000000-0005-0000-0000-0000272E0000}"/>
    <cellStyle name="20% - uthevingsfarge 3 25 6" xfId="38541" xr:uid="{00000000-0005-0000-0000-0000282E0000}"/>
    <cellStyle name="20% - uthevingsfarge 3 25 7" xfId="38532" xr:uid="{00000000-0005-0000-0000-0000292E0000}"/>
    <cellStyle name="20% - uthevingsfarge 3 25_4 manuell" xfId="54221"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4" xr:uid="{00000000-0005-0000-0000-00002E2E0000}"/>
    <cellStyle name="20% - uthevingsfarge 3 26 2 2_CC1" xfId="54222" xr:uid="{F530F518-937C-4D54-B4BA-C43281BC89D9}"/>
    <cellStyle name="20% - uthevingsfarge 3 26 2 3" xfId="38545" xr:uid="{00000000-0005-0000-0000-00002F2E0000}"/>
    <cellStyle name="20% - uthevingsfarge 3 26 2 4" xfId="38546" xr:uid="{00000000-0005-0000-0000-0000302E0000}"/>
    <cellStyle name="20% - uthevingsfarge 3 26 2 5" xfId="38547" xr:uid="{00000000-0005-0000-0000-0000312E0000}"/>
    <cellStyle name="20% - uthevingsfarge 3 26 2 6" xfId="38543" xr:uid="{00000000-0005-0000-0000-0000322E0000}"/>
    <cellStyle name="20% - uthevingsfarge 3 26 2_4 manuell" xfId="54223" xr:uid="{8BCF6681-77E9-443B-9CDA-EDD8D8B1EBA6}"/>
    <cellStyle name="20% - uthevingsfarge 3 26 3" xfId="3089" xr:uid="{00000000-0005-0000-0000-0000342E0000}"/>
    <cellStyle name="20% - uthevingsfarge 3 26 3 2" xfId="38548" xr:uid="{00000000-0005-0000-0000-0000352E0000}"/>
    <cellStyle name="20% - uthevingsfarge 3 26 3_CC1" xfId="54224" xr:uid="{079C4A4F-A520-457D-8C36-7BFC4C5768D0}"/>
    <cellStyle name="20% - uthevingsfarge 3 26 4" xfId="38549" xr:uid="{00000000-0005-0000-0000-0000362E0000}"/>
    <cellStyle name="20% - uthevingsfarge 3 26 5" xfId="38550" xr:uid="{00000000-0005-0000-0000-0000372E0000}"/>
    <cellStyle name="20% - uthevingsfarge 3 26 6" xfId="38551" xr:uid="{00000000-0005-0000-0000-0000382E0000}"/>
    <cellStyle name="20% - uthevingsfarge 3 26 7" xfId="38542" xr:uid="{00000000-0005-0000-0000-0000392E0000}"/>
    <cellStyle name="20% - uthevingsfarge 3 26_4 manuell" xfId="54225"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4" xr:uid="{00000000-0005-0000-0000-00003E2E0000}"/>
    <cellStyle name="20% - uthevingsfarge 3 27 2 2_CC1" xfId="54226" xr:uid="{A2514D25-C2F9-4CA3-B85F-B27E6AE6576E}"/>
    <cellStyle name="20% - uthevingsfarge 3 27 2 3" xfId="38555" xr:uid="{00000000-0005-0000-0000-00003F2E0000}"/>
    <cellStyle name="20% - uthevingsfarge 3 27 2 4" xfId="38556" xr:uid="{00000000-0005-0000-0000-0000402E0000}"/>
    <cellStyle name="20% - uthevingsfarge 3 27 2 5" xfId="38557" xr:uid="{00000000-0005-0000-0000-0000412E0000}"/>
    <cellStyle name="20% - uthevingsfarge 3 27 2 6" xfId="38553" xr:uid="{00000000-0005-0000-0000-0000422E0000}"/>
    <cellStyle name="20% - uthevingsfarge 3 27 2_4 manuell" xfId="54227" xr:uid="{4618DB75-8138-45DB-9DF9-27ACF87B875C}"/>
    <cellStyle name="20% - uthevingsfarge 3 27 3" xfId="3093" xr:uid="{00000000-0005-0000-0000-0000442E0000}"/>
    <cellStyle name="20% - uthevingsfarge 3 27 3 2" xfId="38558" xr:uid="{00000000-0005-0000-0000-0000452E0000}"/>
    <cellStyle name="20% - uthevingsfarge 3 27 3_CC1" xfId="54228" xr:uid="{B2C30CA0-3791-4F6D-BF72-62C10E62DD7C}"/>
    <cellStyle name="20% - uthevingsfarge 3 27 4" xfId="38559" xr:uid="{00000000-0005-0000-0000-0000462E0000}"/>
    <cellStyle name="20% - uthevingsfarge 3 27 5" xfId="38560" xr:uid="{00000000-0005-0000-0000-0000472E0000}"/>
    <cellStyle name="20% - uthevingsfarge 3 27 6" xfId="38561" xr:uid="{00000000-0005-0000-0000-0000482E0000}"/>
    <cellStyle name="20% - uthevingsfarge 3 27 7" xfId="38552" xr:uid="{00000000-0005-0000-0000-0000492E0000}"/>
    <cellStyle name="20% - uthevingsfarge 3 27_4 manuell" xfId="54229"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4" xr:uid="{00000000-0005-0000-0000-00004E2E0000}"/>
    <cellStyle name="20% - uthevingsfarge 3 28 2 2_CC1" xfId="54230" xr:uid="{9DB53AC5-34A9-47D5-AFCD-026DE2B6444D}"/>
    <cellStyle name="20% - uthevingsfarge 3 28 2 3" xfId="38565" xr:uid="{00000000-0005-0000-0000-00004F2E0000}"/>
    <cellStyle name="20% - uthevingsfarge 3 28 2 4" xfId="38566" xr:uid="{00000000-0005-0000-0000-0000502E0000}"/>
    <cellStyle name="20% - uthevingsfarge 3 28 2 5" xfId="38567" xr:uid="{00000000-0005-0000-0000-0000512E0000}"/>
    <cellStyle name="20% - uthevingsfarge 3 28 2 6" xfId="38563" xr:uid="{00000000-0005-0000-0000-0000522E0000}"/>
    <cellStyle name="20% - uthevingsfarge 3 28 2_4 manuell" xfId="54231" xr:uid="{51A93479-BE89-465C-A199-386A9B04B639}"/>
    <cellStyle name="20% - uthevingsfarge 3 28 3" xfId="3097" xr:uid="{00000000-0005-0000-0000-0000542E0000}"/>
    <cellStyle name="20% - uthevingsfarge 3 28 3 2" xfId="38568" xr:uid="{00000000-0005-0000-0000-0000552E0000}"/>
    <cellStyle name="20% - uthevingsfarge 3 28 3_CC1" xfId="54232" xr:uid="{3AE687D7-717B-40E2-9167-F7EA7D028F43}"/>
    <cellStyle name="20% - uthevingsfarge 3 28 4" xfId="38569" xr:uid="{00000000-0005-0000-0000-0000562E0000}"/>
    <cellStyle name="20% - uthevingsfarge 3 28 5" xfId="38570" xr:uid="{00000000-0005-0000-0000-0000572E0000}"/>
    <cellStyle name="20% - uthevingsfarge 3 28 6" xfId="38571" xr:uid="{00000000-0005-0000-0000-0000582E0000}"/>
    <cellStyle name="20% - uthevingsfarge 3 28 7" xfId="38562" xr:uid="{00000000-0005-0000-0000-0000592E0000}"/>
    <cellStyle name="20% - uthevingsfarge 3 28_4 manuell" xfId="54233"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4" xr:uid="{00000000-0005-0000-0000-00005E2E0000}"/>
    <cellStyle name="20% - uthevingsfarge 3 29 2 2_CC1" xfId="54234" xr:uid="{CF1A14CF-1D41-4B0F-A44C-8341DA29D01A}"/>
    <cellStyle name="20% - uthevingsfarge 3 29 2 3" xfId="38575" xr:uid="{00000000-0005-0000-0000-00005F2E0000}"/>
    <cellStyle name="20% - uthevingsfarge 3 29 2 4" xfId="38576" xr:uid="{00000000-0005-0000-0000-0000602E0000}"/>
    <cellStyle name="20% - uthevingsfarge 3 29 2 5" xfId="38577" xr:uid="{00000000-0005-0000-0000-0000612E0000}"/>
    <cellStyle name="20% - uthevingsfarge 3 29 2 6" xfId="38573" xr:uid="{00000000-0005-0000-0000-0000622E0000}"/>
    <cellStyle name="20% - uthevingsfarge 3 29 2_4 manuell" xfId="54235" xr:uid="{F881BA6A-68BD-46AE-97D1-9B6CBA10C68A}"/>
    <cellStyle name="20% - uthevingsfarge 3 29 3" xfId="3101" xr:uid="{00000000-0005-0000-0000-0000642E0000}"/>
    <cellStyle name="20% - uthevingsfarge 3 29 3 2" xfId="38578" xr:uid="{00000000-0005-0000-0000-0000652E0000}"/>
    <cellStyle name="20% - uthevingsfarge 3 29 3_CC1" xfId="54236" xr:uid="{2B3212E9-A1A0-469B-80C3-76BD1C54EDD2}"/>
    <cellStyle name="20% - uthevingsfarge 3 29 4" xfId="38579" xr:uid="{00000000-0005-0000-0000-0000662E0000}"/>
    <cellStyle name="20% - uthevingsfarge 3 29 5" xfId="38580" xr:uid="{00000000-0005-0000-0000-0000672E0000}"/>
    <cellStyle name="20% - uthevingsfarge 3 29 6" xfId="38581" xr:uid="{00000000-0005-0000-0000-0000682E0000}"/>
    <cellStyle name="20% - uthevingsfarge 3 29 7" xfId="38572" xr:uid="{00000000-0005-0000-0000-0000692E0000}"/>
    <cellStyle name="20% - uthevingsfarge 3 29_4 manuell" xfId="54237" xr:uid="{C90C5CA3-BA87-49AD-9843-8C706B1EE077}"/>
    <cellStyle name="20% - uthevingsfarge 3 3" xfId="3102" xr:uid="{00000000-0005-0000-0000-00006B2E0000}"/>
    <cellStyle name="20% - uthevingsfarge 3 3 10" xfId="43951" xr:uid="{00000000-0005-0000-0000-00006C2E0000}"/>
    <cellStyle name="20% - uthevingsfarge 3 3 11" xfId="43952" xr:uid="{00000000-0005-0000-0000-00006D2E0000}"/>
    <cellStyle name="20% - uthevingsfarge 3 3 2" xfId="3103" xr:uid="{00000000-0005-0000-0000-00006E2E0000}"/>
    <cellStyle name="20% - uthevingsfarge 3 3 2 10" xfId="43953" xr:uid="{00000000-0005-0000-0000-00006F2E0000}"/>
    <cellStyle name="20% - uthevingsfarge 3 3 2 2" xfId="3104" xr:uid="{00000000-0005-0000-0000-0000702E0000}"/>
    <cellStyle name="20% - uthevingsfarge 3 3 2 2 2" xfId="14823" xr:uid="{00000000-0005-0000-0000-0000712E0000}"/>
    <cellStyle name="20% - uthevingsfarge 3 3 2 2 2 2" xfId="43954" xr:uid="{00000000-0005-0000-0000-0000722E0000}"/>
    <cellStyle name="20% - uthevingsfarge 3 3 2 2 2 2 2" xfId="43955" xr:uid="{00000000-0005-0000-0000-0000732E0000}"/>
    <cellStyle name="20% - uthevingsfarge 3 3 2 2 2 3" xfId="43956" xr:uid="{00000000-0005-0000-0000-0000742E0000}"/>
    <cellStyle name="20% - uthevingsfarge 3 3 2 2 2_3. Chng in credit spreads" xfId="43957" xr:uid="{00000000-0005-0000-0000-0000752E0000}"/>
    <cellStyle name="20% - uthevingsfarge 3 3 2 2 3" xfId="14824" xr:uid="{00000000-0005-0000-0000-0000762E0000}"/>
    <cellStyle name="20% - uthevingsfarge 3 3 2 2 3 2" xfId="43958" xr:uid="{00000000-0005-0000-0000-0000772E0000}"/>
    <cellStyle name="20% - uthevingsfarge 3 3 2 2 3 2 2" xfId="43959" xr:uid="{00000000-0005-0000-0000-0000782E0000}"/>
    <cellStyle name="20% - uthevingsfarge 3 3 2 2 3 3" xfId="43960" xr:uid="{00000000-0005-0000-0000-0000792E0000}"/>
    <cellStyle name="20% - uthevingsfarge 3 3 2 2 3_3. Chng in credit spreads" xfId="43961" xr:uid="{00000000-0005-0000-0000-00007A2E0000}"/>
    <cellStyle name="20% - uthevingsfarge 3 3 2 2 4" xfId="38584" xr:uid="{00000000-0005-0000-0000-00007B2E0000}"/>
    <cellStyle name="20% - uthevingsfarge 3 3 2 2 4 2" xfId="43962" xr:uid="{00000000-0005-0000-0000-00007C2E0000}"/>
    <cellStyle name="20% - uthevingsfarge 3 3 2 2 5" xfId="43963" xr:uid="{00000000-0005-0000-0000-00007D2E0000}"/>
    <cellStyle name="20% - uthevingsfarge 3 3 2 2 6" xfId="43964" xr:uid="{00000000-0005-0000-0000-00007E2E0000}"/>
    <cellStyle name="20% - uthevingsfarge 3 3 2 2_3. Chng in credit spreads" xfId="43965" xr:uid="{00000000-0005-0000-0000-00007F2E0000}"/>
    <cellStyle name="20% - uthevingsfarge 3 3 2 3" xfId="14825" xr:uid="{00000000-0005-0000-0000-0000802E0000}"/>
    <cellStyle name="20% - uthevingsfarge 3 3 2 3 2" xfId="14826" xr:uid="{00000000-0005-0000-0000-0000812E0000}"/>
    <cellStyle name="20% - uthevingsfarge 3 3 2 3 2 2" xfId="43966" xr:uid="{00000000-0005-0000-0000-0000822E0000}"/>
    <cellStyle name="20% - uthevingsfarge 3 3 2 3 3" xfId="14827" xr:uid="{00000000-0005-0000-0000-0000832E0000}"/>
    <cellStyle name="20% - uthevingsfarge 3 3 2 3 4" xfId="38585" xr:uid="{00000000-0005-0000-0000-0000842E0000}"/>
    <cellStyle name="20% - uthevingsfarge 3 3 2 3 5" xfId="43967" xr:uid="{00000000-0005-0000-0000-0000852E0000}"/>
    <cellStyle name="20% - uthevingsfarge 3 3 2 3 6" xfId="43968" xr:uid="{00000000-0005-0000-0000-0000862E0000}"/>
    <cellStyle name="20% - uthevingsfarge 3 3 2 3_3. Chng in credit spreads" xfId="43969" xr:uid="{00000000-0005-0000-0000-0000872E0000}"/>
    <cellStyle name="20% - uthevingsfarge 3 3 2 4" xfId="14828" xr:uid="{00000000-0005-0000-0000-0000882E0000}"/>
    <cellStyle name="20% - uthevingsfarge 3 3 2 4 2" xfId="14829" xr:uid="{00000000-0005-0000-0000-0000892E0000}"/>
    <cellStyle name="20% - uthevingsfarge 3 3 2 4 2 2" xfId="43970" xr:uid="{00000000-0005-0000-0000-00008A2E0000}"/>
    <cellStyle name="20% - uthevingsfarge 3 3 2 4 3" xfId="14830" xr:uid="{00000000-0005-0000-0000-00008B2E0000}"/>
    <cellStyle name="20% - uthevingsfarge 3 3 2 4 4" xfId="38586" xr:uid="{00000000-0005-0000-0000-00008C2E0000}"/>
    <cellStyle name="20% - uthevingsfarge 3 3 2 4 5" xfId="43971" xr:uid="{00000000-0005-0000-0000-00008D2E0000}"/>
    <cellStyle name="20% - uthevingsfarge 3 3 2 4 6" xfId="43972" xr:uid="{00000000-0005-0000-0000-00008E2E0000}"/>
    <cellStyle name="20% - uthevingsfarge 3 3 2 4_3. Chng in credit spreads" xfId="43973"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7" xr:uid="{00000000-0005-0000-0000-0000932E0000}"/>
    <cellStyle name="20% - uthevingsfarge 3 3 2 5 5" xfId="43974" xr:uid="{00000000-0005-0000-0000-0000942E0000}"/>
    <cellStyle name="20% - uthevingsfarge 3 3 2 5 6" xfId="43975"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3" xr:uid="{00000000-0005-0000-0000-00009B2E0000}"/>
    <cellStyle name="20% - uthevingsfarge 3 3 2 9" xfId="43976" xr:uid="{00000000-0005-0000-0000-00009C2E0000}"/>
    <cellStyle name="20% - uthevingsfarge 3 3 2_3. Chng in credit spreads" xfId="43977" xr:uid="{00000000-0005-0000-0000-00009D2E0000}"/>
    <cellStyle name="20% - uthevingsfarge 3 3 3" xfId="3105" xr:uid="{00000000-0005-0000-0000-00009E2E0000}"/>
    <cellStyle name="20% - uthevingsfarge 3 3 3 2" xfId="14839" xr:uid="{00000000-0005-0000-0000-00009F2E0000}"/>
    <cellStyle name="20% - uthevingsfarge 3 3 3 2 2" xfId="43978" xr:uid="{00000000-0005-0000-0000-0000A02E0000}"/>
    <cellStyle name="20% - uthevingsfarge 3 3 3 2 2 2" xfId="43979" xr:uid="{00000000-0005-0000-0000-0000A12E0000}"/>
    <cellStyle name="20% - uthevingsfarge 3 3 3 2 2 2 2" xfId="43980" xr:uid="{00000000-0005-0000-0000-0000A22E0000}"/>
    <cellStyle name="20% - uthevingsfarge 3 3 3 2 2 3" xfId="43981" xr:uid="{00000000-0005-0000-0000-0000A32E0000}"/>
    <cellStyle name="20% - uthevingsfarge 3 3 3 2 2_3. Chng in credit spreads" xfId="43982" xr:uid="{00000000-0005-0000-0000-0000A42E0000}"/>
    <cellStyle name="20% - uthevingsfarge 3 3 3 2 3" xfId="43983" xr:uid="{00000000-0005-0000-0000-0000A52E0000}"/>
    <cellStyle name="20% - uthevingsfarge 3 3 3 2 3 2" xfId="43984" xr:uid="{00000000-0005-0000-0000-0000A62E0000}"/>
    <cellStyle name="20% - uthevingsfarge 3 3 3 2 3 2 2" xfId="43985" xr:uid="{00000000-0005-0000-0000-0000A72E0000}"/>
    <cellStyle name="20% - uthevingsfarge 3 3 3 2 3 3" xfId="43986" xr:uid="{00000000-0005-0000-0000-0000A82E0000}"/>
    <cellStyle name="20% - uthevingsfarge 3 3 3 2 3_3. Chng in credit spreads" xfId="43987" xr:uid="{00000000-0005-0000-0000-0000A92E0000}"/>
    <cellStyle name="20% - uthevingsfarge 3 3 3 2 4" xfId="43988" xr:uid="{00000000-0005-0000-0000-0000AA2E0000}"/>
    <cellStyle name="20% - uthevingsfarge 3 3 3 2 4 2" xfId="43989" xr:uid="{00000000-0005-0000-0000-0000AB2E0000}"/>
    <cellStyle name="20% - uthevingsfarge 3 3 3 2 5" xfId="43990" xr:uid="{00000000-0005-0000-0000-0000AC2E0000}"/>
    <cellStyle name="20% - uthevingsfarge 3 3 3 2_3. Chng in credit spreads" xfId="43991" xr:uid="{00000000-0005-0000-0000-0000AD2E0000}"/>
    <cellStyle name="20% - uthevingsfarge 3 3 3 3" xfId="14840" xr:uid="{00000000-0005-0000-0000-0000AE2E0000}"/>
    <cellStyle name="20% - uthevingsfarge 3 3 3 3 2" xfId="43992" xr:uid="{00000000-0005-0000-0000-0000AF2E0000}"/>
    <cellStyle name="20% - uthevingsfarge 3 3 3 3 2 2" xfId="43993" xr:uid="{00000000-0005-0000-0000-0000B02E0000}"/>
    <cellStyle name="20% - uthevingsfarge 3 3 3 3 3" xfId="43994" xr:uid="{00000000-0005-0000-0000-0000B12E0000}"/>
    <cellStyle name="20% - uthevingsfarge 3 3 3 3_3. Chng in credit spreads" xfId="43995" xr:uid="{00000000-0005-0000-0000-0000B22E0000}"/>
    <cellStyle name="20% - uthevingsfarge 3 3 3 4" xfId="38588" xr:uid="{00000000-0005-0000-0000-0000B32E0000}"/>
    <cellStyle name="20% - uthevingsfarge 3 3 3 4 2" xfId="43996" xr:uid="{00000000-0005-0000-0000-0000B42E0000}"/>
    <cellStyle name="20% - uthevingsfarge 3 3 3 4 2 2" xfId="43997" xr:uid="{00000000-0005-0000-0000-0000B52E0000}"/>
    <cellStyle name="20% - uthevingsfarge 3 3 3 4 3" xfId="43998" xr:uid="{00000000-0005-0000-0000-0000B62E0000}"/>
    <cellStyle name="20% - uthevingsfarge 3 3 3 4_3. Chng in credit spreads" xfId="43999" xr:uid="{00000000-0005-0000-0000-0000B72E0000}"/>
    <cellStyle name="20% - uthevingsfarge 3 3 3 5" xfId="44000" xr:uid="{00000000-0005-0000-0000-0000B82E0000}"/>
    <cellStyle name="20% - uthevingsfarge 3 3 3 5 2" xfId="44001" xr:uid="{00000000-0005-0000-0000-0000B92E0000}"/>
    <cellStyle name="20% - uthevingsfarge 3 3 3 6" xfId="44002" xr:uid="{00000000-0005-0000-0000-0000BA2E0000}"/>
    <cellStyle name="20% - uthevingsfarge 3 3 3_3. Chng in credit spreads" xfId="44003" xr:uid="{00000000-0005-0000-0000-0000BB2E0000}"/>
    <cellStyle name="20% - uthevingsfarge 3 3 4" xfId="14841" xr:uid="{00000000-0005-0000-0000-0000BC2E0000}"/>
    <cellStyle name="20% - uthevingsfarge 3 3 4 2" xfId="14842" xr:uid="{00000000-0005-0000-0000-0000BD2E0000}"/>
    <cellStyle name="20% - uthevingsfarge 3 3 4 2 2" xfId="44004" xr:uid="{00000000-0005-0000-0000-0000BE2E0000}"/>
    <cellStyle name="20% - uthevingsfarge 3 3 4 2 2 2" xfId="44005" xr:uid="{00000000-0005-0000-0000-0000BF2E0000}"/>
    <cellStyle name="20% - uthevingsfarge 3 3 4 2 3" xfId="44006" xr:uid="{00000000-0005-0000-0000-0000C02E0000}"/>
    <cellStyle name="20% - uthevingsfarge 3 3 4 2_3. Chng in credit spreads" xfId="44007" xr:uid="{00000000-0005-0000-0000-0000C12E0000}"/>
    <cellStyle name="20% - uthevingsfarge 3 3 4 3" xfId="14843" xr:uid="{00000000-0005-0000-0000-0000C22E0000}"/>
    <cellStyle name="20% - uthevingsfarge 3 3 4 3 2" xfId="44008" xr:uid="{00000000-0005-0000-0000-0000C32E0000}"/>
    <cellStyle name="20% - uthevingsfarge 3 3 4 3 2 2" xfId="44009" xr:uid="{00000000-0005-0000-0000-0000C42E0000}"/>
    <cellStyle name="20% - uthevingsfarge 3 3 4 3 3" xfId="44010" xr:uid="{00000000-0005-0000-0000-0000C52E0000}"/>
    <cellStyle name="20% - uthevingsfarge 3 3 4 3_3. Chng in credit spreads" xfId="44011" xr:uid="{00000000-0005-0000-0000-0000C62E0000}"/>
    <cellStyle name="20% - uthevingsfarge 3 3 4 4" xfId="38589" xr:uid="{00000000-0005-0000-0000-0000C72E0000}"/>
    <cellStyle name="20% - uthevingsfarge 3 3 4 4 2" xfId="44012" xr:uid="{00000000-0005-0000-0000-0000C82E0000}"/>
    <cellStyle name="20% - uthevingsfarge 3 3 4 5" xfId="44013" xr:uid="{00000000-0005-0000-0000-0000C92E0000}"/>
    <cellStyle name="20% - uthevingsfarge 3 3 4 6" xfId="44014" xr:uid="{00000000-0005-0000-0000-0000CA2E0000}"/>
    <cellStyle name="20% - uthevingsfarge 3 3 4_3. Chng in credit spreads" xfId="44015" xr:uid="{00000000-0005-0000-0000-0000CB2E0000}"/>
    <cellStyle name="20% - uthevingsfarge 3 3 5" xfId="14844" xr:uid="{00000000-0005-0000-0000-0000CC2E0000}"/>
    <cellStyle name="20% - uthevingsfarge 3 3 5 2" xfId="14845" xr:uid="{00000000-0005-0000-0000-0000CD2E0000}"/>
    <cellStyle name="20% - uthevingsfarge 3 3 5 2 2" xfId="44016" xr:uid="{00000000-0005-0000-0000-0000CE2E0000}"/>
    <cellStyle name="20% - uthevingsfarge 3 3 5 3" xfId="14846" xr:uid="{00000000-0005-0000-0000-0000CF2E0000}"/>
    <cellStyle name="20% - uthevingsfarge 3 3 5 4" xfId="38590" xr:uid="{00000000-0005-0000-0000-0000D02E0000}"/>
    <cellStyle name="20% - uthevingsfarge 3 3 5 5" xfId="44017" xr:uid="{00000000-0005-0000-0000-0000D12E0000}"/>
    <cellStyle name="20% - uthevingsfarge 3 3 5 6" xfId="44018" xr:uid="{00000000-0005-0000-0000-0000D22E0000}"/>
    <cellStyle name="20% - uthevingsfarge 3 3 5_3. Chng in credit spreads" xfId="44019" xr:uid="{00000000-0005-0000-0000-0000D32E0000}"/>
    <cellStyle name="20% - uthevingsfarge 3 3 6" xfId="14847" xr:uid="{00000000-0005-0000-0000-0000D42E0000}"/>
    <cellStyle name="20% - uthevingsfarge 3 3 6 2" xfId="14848" xr:uid="{00000000-0005-0000-0000-0000D52E0000}"/>
    <cellStyle name="20% - uthevingsfarge 3 3 6 2 2" xfId="44020" xr:uid="{00000000-0005-0000-0000-0000D62E0000}"/>
    <cellStyle name="20% - uthevingsfarge 3 3 6 3" xfId="14849" xr:uid="{00000000-0005-0000-0000-0000D72E0000}"/>
    <cellStyle name="20% - uthevingsfarge 3 3 6 4" xfId="38591" xr:uid="{00000000-0005-0000-0000-0000D82E0000}"/>
    <cellStyle name="20% - uthevingsfarge 3 3 6 5" xfId="44021" xr:uid="{00000000-0005-0000-0000-0000D92E0000}"/>
    <cellStyle name="20% - uthevingsfarge 3 3 6 6" xfId="44022" xr:uid="{00000000-0005-0000-0000-0000DA2E0000}"/>
    <cellStyle name="20% - uthevingsfarge 3 3 6_3. Chng in credit spreads" xfId="44023" xr:uid="{00000000-0005-0000-0000-0000DB2E0000}"/>
    <cellStyle name="20% - uthevingsfarge 3 3 7" xfId="14850" xr:uid="{00000000-0005-0000-0000-0000DC2E0000}"/>
    <cellStyle name="20% - uthevingsfarge 3 3 7 2" xfId="14851" xr:uid="{00000000-0005-0000-0000-0000DD2E0000}"/>
    <cellStyle name="20% - uthevingsfarge 3 3 7 2 2" xfId="44024" xr:uid="{00000000-0005-0000-0000-0000DE2E0000}"/>
    <cellStyle name="20% - uthevingsfarge 3 3 7 3" xfId="44025" xr:uid="{00000000-0005-0000-0000-0000DF2E0000}"/>
    <cellStyle name="20% - uthevingsfarge 3 3 7_3. Chng in credit spreads" xfId="44026" xr:uid="{00000000-0005-0000-0000-0000E02E0000}"/>
    <cellStyle name="20% - uthevingsfarge 3 3 8" xfId="14852" xr:uid="{00000000-0005-0000-0000-0000E12E0000}"/>
    <cellStyle name="20% - uthevingsfarge 3 3 9" xfId="38582" xr:uid="{00000000-0005-0000-0000-0000E22E0000}"/>
    <cellStyle name="20% - uthevingsfarge 3 3_4 manuell" xfId="54238"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4" xr:uid="{00000000-0005-0000-0000-0000E72E0000}"/>
    <cellStyle name="20% - uthevingsfarge 3 30 2 2_CC1" xfId="54239" xr:uid="{970E33D1-05F1-41DF-9980-519FF859843D}"/>
    <cellStyle name="20% - uthevingsfarge 3 30 2 3" xfId="38595" xr:uid="{00000000-0005-0000-0000-0000E82E0000}"/>
    <cellStyle name="20% - uthevingsfarge 3 30 2 4" xfId="38596" xr:uid="{00000000-0005-0000-0000-0000E92E0000}"/>
    <cellStyle name="20% - uthevingsfarge 3 30 2 5" xfId="38597" xr:uid="{00000000-0005-0000-0000-0000EA2E0000}"/>
    <cellStyle name="20% - uthevingsfarge 3 30 2 6" xfId="38593" xr:uid="{00000000-0005-0000-0000-0000EB2E0000}"/>
    <cellStyle name="20% - uthevingsfarge 3 30 2_4 manuell" xfId="54240" xr:uid="{B997C526-EE6E-4E8E-9734-475FB64EABBA}"/>
    <cellStyle name="20% - uthevingsfarge 3 30 3" xfId="3109" xr:uid="{00000000-0005-0000-0000-0000ED2E0000}"/>
    <cellStyle name="20% - uthevingsfarge 3 30 3 2" xfId="38598" xr:uid="{00000000-0005-0000-0000-0000EE2E0000}"/>
    <cellStyle name="20% - uthevingsfarge 3 30 3_CC1" xfId="54241" xr:uid="{063F3CD9-6194-4776-B4CE-F7C851110479}"/>
    <cellStyle name="20% - uthevingsfarge 3 30 4" xfId="38599" xr:uid="{00000000-0005-0000-0000-0000EF2E0000}"/>
    <cellStyle name="20% - uthevingsfarge 3 30 5" xfId="38600" xr:uid="{00000000-0005-0000-0000-0000F02E0000}"/>
    <cellStyle name="20% - uthevingsfarge 3 30 6" xfId="38601" xr:uid="{00000000-0005-0000-0000-0000F12E0000}"/>
    <cellStyle name="20% - uthevingsfarge 3 30 7" xfId="38592" xr:uid="{00000000-0005-0000-0000-0000F22E0000}"/>
    <cellStyle name="20% - uthevingsfarge 3 30_4 manuell" xfId="54242"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4" xr:uid="{00000000-0005-0000-0000-0000F72E0000}"/>
    <cellStyle name="20% - uthevingsfarge 3 31 2 2_CC1" xfId="54243" xr:uid="{60554D88-BAD4-4328-9C0C-86EB8532E310}"/>
    <cellStyle name="20% - uthevingsfarge 3 31 2 3" xfId="38605" xr:uid="{00000000-0005-0000-0000-0000F82E0000}"/>
    <cellStyle name="20% - uthevingsfarge 3 31 2 4" xfId="38606" xr:uid="{00000000-0005-0000-0000-0000F92E0000}"/>
    <cellStyle name="20% - uthevingsfarge 3 31 2 5" xfId="38607" xr:uid="{00000000-0005-0000-0000-0000FA2E0000}"/>
    <cellStyle name="20% - uthevingsfarge 3 31 2 6" xfId="38603" xr:uid="{00000000-0005-0000-0000-0000FB2E0000}"/>
    <cellStyle name="20% - uthevingsfarge 3 31 2_4 manuell" xfId="54244" xr:uid="{C896A713-43C1-4961-9931-8BA221248570}"/>
    <cellStyle name="20% - uthevingsfarge 3 31 3" xfId="3113" xr:uid="{00000000-0005-0000-0000-0000FD2E0000}"/>
    <cellStyle name="20% - uthevingsfarge 3 31 3 2" xfId="38608" xr:uid="{00000000-0005-0000-0000-0000FE2E0000}"/>
    <cellStyle name="20% - uthevingsfarge 3 31 3_CC1" xfId="54245" xr:uid="{90C67DD1-33F1-4F25-9E58-AA492D2BD21E}"/>
    <cellStyle name="20% - uthevingsfarge 3 31 4" xfId="38609" xr:uid="{00000000-0005-0000-0000-0000FF2E0000}"/>
    <cellStyle name="20% - uthevingsfarge 3 31 5" xfId="38610" xr:uid="{00000000-0005-0000-0000-0000002F0000}"/>
    <cellStyle name="20% - uthevingsfarge 3 31 6" xfId="38611" xr:uid="{00000000-0005-0000-0000-0000012F0000}"/>
    <cellStyle name="20% - uthevingsfarge 3 31 7" xfId="38602" xr:uid="{00000000-0005-0000-0000-0000022F0000}"/>
    <cellStyle name="20% - uthevingsfarge 3 31_4 manuell" xfId="54246"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4" xr:uid="{00000000-0005-0000-0000-0000072F0000}"/>
    <cellStyle name="20% - uthevingsfarge 3 32 2 2_CC1" xfId="54247" xr:uid="{974FF1C9-3052-4B65-9759-C31B85A245DC}"/>
    <cellStyle name="20% - uthevingsfarge 3 32 2 3" xfId="38615" xr:uid="{00000000-0005-0000-0000-0000082F0000}"/>
    <cellStyle name="20% - uthevingsfarge 3 32 2 4" xfId="38616" xr:uid="{00000000-0005-0000-0000-0000092F0000}"/>
    <cellStyle name="20% - uthevingsfarge 3 32 2 5" xfId="38617" xr:uid="{00000000-0005-0000-0000-00000A2F0000}"/>
    <cellStyle name="20% - uthevingsfarge 3 32 2 6" xfId="38613" xr:uid="{00000000-0005-0000-0000-00000B2F0000}"/>
    <cellStyle name="20% - uthevingsfarge 3 32 2_4 manuell" xfId="54248" xr:uid="{F91FB82E-A461-4992-8564-387722BD96B7}"/>
    <cellStyle name="20% - uthevingsfarge 3 32 3" xfId="3117" xr:uid="{00000000-0005-0000-0000-00000D2F0000}"/>
    <cellStyle name="20% - uthevingsfarge 3 32 3 2" xfId="38618" xr:uid="{00000000-0005-0000-0000-00000E2F0000}"/>
    <cellStyle name="20% - uthevingsfarge 3 32 3_CC1" xfId="54249" xr:uid="{4C739A7A-4AB8-4A53-BDFD-1408E0BA2C04}"/>
    <cellStyle name="20% - uthevingsfarge 3 32 4" xfId="38619" xr:uid="{00000000-0005-0000-0000-00000F2F0000}"/>
    <cellStyle name="20% - uthevingsfarge 3 32 5" xfId="38620" xr:uid="{00000000-0005-0000-0000-0000102F0000}"/>
    <cellStyle name="20% - uthevingsfarge 3 32 6" xfId="38621" xr:uid="{00000000-0005-0000-0000-0000112F0000}"/>
    <cellStyle name="20% - uthevingsfarge 3 32 7" xfId="38612" xr:uid="{00000000-0005-0000-0000-0000122F0000}"/>
    <cellStyle name="20% - uthevingsfarge 3 32_4 manuell" xfId="54250"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4" xr:uid="{00000000-0005-0000-0000-0000172F0000}"/>
    <cellStyle name="20% - uthevingsfarge 3 33 2 2_CC1" xfId="54251" xr:uid="{ED58386B-623D-453B-998D-6EEB9657199C}"/>
    <cellStyle name="20% - uthevingsfarge 3 33 2 3" xfId="38625" xr:uid="{00000000-0005-0000-0000-0000182F0000}"/>
    <cellStyle name="20% - uthevingsfarge 3 33 2 4" xfId="38626" xr:uid="{00000000-0005-0000-0000-0000192F0000}"/>
    <cellStyle name="20% - uthevingsfarge 3 33 2 5" xfId="38627" xr:uid="{00000000-0005-0000-0000-00001A2F0000}"/>
    <cellStyle name="20% - uthevingsfarge 3 33 2 6" xfId="38623" xr:uid="{00000000-0005-0000-0000-00001B2F0000}"/>
    <cellStyle name="20% - uthevingsfarge 3 33 2_4 manuell" xfId="54252" xr:uid="{6A812F5D-D8F4-4FD2-866F-13BBDA4B4CE4}"/>
    <cellStyle name="20% - uthevingsfarge 3 33 3" xfId="3121" xr:uid="{00000000-0005-0000-0000-00001D2F0000}"/>
    <cellStyle name="20% - uthevingsfarge 3 33 3 2" xfId="38628" xr:uid="{00000000-0005-0000-0000-00001E2F0000}"/>
    <cellStyle name="20% - uthevingsfarge 3 33 3_CC1" xfId="54253" xr:uid="{1CA69444-AA4F-4107-BCA8-432E9704E21A}"/>
    <cellStyle name="20% - uthevingsfarge 3 33 4" xfId="38629" xr:uid="{00000000-0005-0000-0000-00001F2F0000}"/>
    <cellStyle name="20% - uthevingsfarge 3 33 5" xfId="38630" xr:uid="{00000000-0005-0000-0000-0000202F0000}"/>
    <cellStyle name="20% - uthevingsfarge 3 33 6" xfId="38631" xr:uid="{00000000-0005-0000-0000-0000212F0000}"/>
    <cellStyle name="20% - uthevingsfarge 3 33 7" xfId="38622" xr:uid="{00000000-0005-0000-0000-0000222F0000}"/>
    <cellStyle name="20% - uthevingsfarge 3 33_4 manuell" xfId="54254"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4" xr:uid="{00000000-0005-0000-0000-0000272F0000}"/>
    <cellStyle name="20% - uthevingsfarge 3 34 2 2_CC1" xfId="54255" xr:uid="{5B3714AB-7A43-47D3-A9BE-41DB2F473D69}"/>
    <cellStyle name="20% - uthevingsfarge 3 34 2 3" xfId="38635" xr:uid="{00000000-0005-0000-0000-0000282F0000}"/>
    <cellStyle name="20% - uthevingsfarge 3 34 2 4" xfId="38636" xr:uid="{00000000-0005-0000-0000-0000292F0000}"/>
    <cellStyle name="20% - uthevingsfarge 3 34 2 5" xfId="38637" xr:uid="{00000000-0005-0000-0000-00002A2F0000}"/>
    <cellStyle name="20% - uthevingsfarge 3 34 2 6" xfId="38633" xr:uid="{00000000-0005-0000-0000-00002B2F0000}"/>
    <cellStyle name="20% - uthevingsfarge 3 34 2_4 manuell" xfId="54256" xr:uid="{BAFF0C69-C6CC-4809-A1EB-D5B2D034088E}"/>
    <cellStyle name="20% - uthevingsfarge 3 34 3" xfId="3125" xr:uid="{00000000-0005-0000-0000-00002D2F0000}"/>
    <cellStyle name="20% - uthevingsfarge 3 34 3 2" xfId="38638" xr:uid="{00000000-0005-0000-0000-00002E2F0000}"/>
    <cellStyle name="20% - uthevingsfarge 3 34 3_CC1" xfId="54257" xr:uid="{6C149A93-E11E-456D-8BC2-1A1C4D54579A}"/>
    <cellStyle name="20% - uthevingsfarge 3 34 4" xfId="38639" xr:uid="{00000000-0005-0000-0000-00002F2F0000}"/>
    <cellStyle name="20% - uthevingsfarge 3 34 5" xfId="38640" xr:uid="{00000000-0005-0000-0000-0000302F0000}"/>
    <cellStyle name="20% - uthevingsfarge 3 34 6" xfId="38641" xr:uid="{00000000-0005-0000-0000-0000312F0000}"/>
    <cellStyle name="20% - uthevingsfarge 3 34 7" xfId="38632" xr:uid="{00000000-0005-0000-0000-0000322F0000}"/>
    <cellStyle name="20% - uthevingsfarge 3 34_4 manuell" xfId="54258"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4" xr:uid="{00000000-0005-0000-0000-0000372F0000}"/>
    <cellStyle name="20% - uthevingsfarge 3 35 2 2_CC1" xfId="54259" xr:uid="{ACD7E31C-792D-4B9E-AF13-BBC0AED58E0E}"/>
    <cellStyle name="20% - uthevingsfarge 3 35 2 3" xfId="38645" xr:uid="{00000000-0005-0000-0000-0000382F0000}"/>
    <cellStyle name="20% - uthevingsfarge 3 35 2 4" xfId="38646" xr:uid="{00000000-0005-0000-0000-0000392F0000}"/>
    <cellStyle name="20% - uthevingsfarge 3 35 2 5" xfId="38647" xr:uid="{00000000-0005-0000-0000-00003A2F0000}"/>
    <cellStyle name="20% - uthevingsfarge 3 35 2 6" xfId="38643" xr:uid="{00000000-0005-0000-0000-00003B2F0000}"/>
    <cellStyle name="20% - uthevingsfarge 3 35 2_4 manuell" xfId="54260" xr:uid="{329FFDFC-A588-473C-A741-86256E813D37}"/>
    <cellStyle name="20% - uthevingsfarge 3 35 3" xfId="3129" xr:uid="{00000000-0005-0000-0000-00003D2F0000}"/>
    <cellStyle name="20% - uthevingsfarge 3 35 3 2" xfId="38648" xr:uid="{00000000-0005-0000-0000-00003E2F0000}"/>
    <cellStyle name="20% - uthevingsfarge 3 35 3_CC1" xfId="54261" xr:uid="{9DADC353-05E5-44D3-969A-AD1CE89372C4}"/>
    <cellStyle name="20% - uthevingsfarge 3 35 4" xfId="38649" xr:uid="{00000000-0005-0000-0000-00003F2F0000}"/>
    <cellStyle name="20% - uthevingsfarge 3 35 5" xfId="38650" xr:uid="{00000000-0005-0000-0000-0000402F0000}"/>
    <cellStyle name="20% - uthevingsfarge 3 35 6" xfId="38651" xr:uid="{00000000-0005-0000-0000-0000412F0000}"/>
    <cellStyle name="20% - uthevingsfarge 3 35 7" xfId="38642" xr:uid="{00000000-0005-0000-0000-0000422F0000}"/>
    <cellStyle name="20% - uthevingsfarge 3 35_4 manuell" xfId="54262"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4" xr:uid="{00000000-0005-0000-0000-0000472F0000}"/>
    <cellStyle name="20% - uthevingsfarge 3 36 2 2_CC1" xfId="54263" xr:uid="{2A4B2273-2B6B-40FB-9998-0017714BC337}"/>
    <cellStyle name="20% - uthevingsfarge 3 36 2 3" xfId="38655" xr:uid="{00000000-0005-0000-0000-0000482F0000}"/>
    <cellStyle name="20% - uthevingsfarge 3 36 2 4" xfId="38656" xr:uid="{00000000-0005-0000-0000-0000492F0000}"/>
    <cellStyle name="20% - uthevingsfarge 3 36 2 5" xfId="38657" xr:uid="{00000000-0005-0000-0000-00004A2F0000}"/>
    <cellStyle name="20% - uthevingsfarge 3 36 2 6" xfId="38653" xr:uid="{00000000-0005-0000-0000-00004B2F0000}"/>
    <cellStyle name="20% - uthevingsfarge 3 36 2_4 manuell" xfId="54264" xr:uid="{456791BF-8072-464E-92B0-89B93EBECF9F}"/>
    <cellStyle name="20% - uthevingsfarge 3 36 3" xfId="3133" xr:uid="{00000000-0005-0000-0000-00004D2F0000}"/>
    <cellStyle name="20% - uthevingsfarge 3 36 3 2" xfId="38658" xr:uid="{00000000-0005-0000-0000-00004E2F0000}"/>
    <cellStyle name="20% - uthevingsfarge 3 36 3_CC1" xfId="54265" xr:uid="{F42F1579-460C-473E-A063-030CD88D665E}"/>
    <cellStyle name="20% - uthevingsfarge 3 36 4" xfId="38659" xr:uid="{00000000-0005-0000-0000-00004F2F0000}"/>
    <cellStyle name="20% - uthevingsfarge 3 36 5" xfId="38660" xr:uid="{00000000-0005-0000-0000-0000502F0000}"/>
    <cellStyle name="20% - uthevingsfarge 3 36 6" xfId="38661" xr:uid="{00000000-0005-0000-0000-0000512F0000}"/>
    <cellStyle name="20% - uthevingsfarge 3 36 7" xfId="38652" xr:uid="{00000000-0005-0000-0000-0000522F0000}"/>
    <cellStyle name="20% - uthevingsfarge 3 36_4 manuell" xfId="54266"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4" xr:uid="{00000000-0005-0000-0000-0000572F0000}"/>
    <cellStyle name="20% - uthevingsfarge 3 37 2 2_CC1" xfId="54267" xr:uid="{028B982D-21A3-4DD3-9C9A-A8DD395C015E}"/>
    <cellStyle name="20% - uthevingsfarge 3 37 2 3" xfId="38665" xr:uid="{00000000-0005-0000-0000-0000582F0000}"/>
    <cellStyle name="20% - uthevingsfarge 3 37 2 4" xfId="38666" xr:uid="{00000000-0005-0000-0000-0000592F0000}"/>
    <cellStyle name="20% - uthevingsfarge 3 37 2 5" xfId="38667" xr:uid="{00000000-0005-0000-0000-00005A2F0000}"/>
    <cellStyle name="20% - uthevingsfarge 3 37 2 6" xfId="38663" xr:uid="{00000000-0005-0000-0000-00005B2F0000}"/>
    <cellStyle name="20% - uthevingsfarge 3 37 2_4 manuell" xfId="54268" xr:uid="{99C82A37-3006-4620-8E4C-999794A0223D}"/>
    <cellStyle name="20% - uthevingsfarge 3 37 3" xfId="3137" xr:uid="{00000000-0005-0000-0000-00005D2F0000}"/>
    <cellStyle name="20% - uthevingsfarge 3 37 3 2" xfId="38668" xr:uid="{00000000-0005-0000-0000-00005E2F0000}"/>
    <cellStyle name="20% - uthevingsfarge 3 37 3_CC1" xfId="54269" xr:uid="{AFADE07B-B6EF-41C1-B10D-7167519C7B9B}"/>
    <cellStyle name="20% - uthevingsfarge 3 37 4" xfId="38669" xr:uid="{00000000-0005-0000-0000-00005F2F0000}"/>
    <cellStyle name="20% - uthevingsfarge 3 37 5" xfId="38670" xr:uid="{00000000-0005-0000-0000-0000602F0000}"/>
    <cellStyle name="20% - uthevingsfarge 3 37 6" xfId="38671" xr:uid="{00000000-0005-0000-0000-0000612F0000}"/>
    <cellStyle name="20% - uthevingsfarge 3 37 7" xfId="38662" xr:uid="{00000000-0005-0000-0000-0000622F0000}"/>
    <cellStyle name="20% - uthevingsfarge 3 37_4 manuell" xfId="54270"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4" xr:uid="{00000000-0005-0000-0000-0000672F0000}"/>
    <cellStyle name="20% - uthevingsfarge 3 38 2 2_CC1" xfId="54271" xr:uid="{3D6190F0-5180-49B4-A365-D0121C1BB44B}"/>
    <cellStyle name="20% - uthevingsfarge 3 38 2 3" xfId="38675" xr:uid="{00000000-0005-0000-0000-0000682F0000}"/>
    <cellStyle name="20% - uthevingsfarge 3 38 2 4" xfId="38676" xr:uid="{00000000-0005-0000-0000-0000692F0000}"/>
    <cellStyle name="20% - uthevingsfarge 3 38 2 5" xfId="38677" xr:uid="{00000000-0005-0000-0000-00006A2F0000}"/>
    <cellStyle name="20% - uthevingsfarge 3 38 2 6" xfId="38673" xr:uid="{00000000-0005-0000-0000-00006B2F0000}"/>
    <cellStyle name="20% - uthevingsfarge 3 38 2_4 manuell" xfId="54272" xr:uid="{E0A1F263-C045-4B89-9E24-90F3D5528DC2}"/>
    <cellStyle name="20% - uthevingsfarge 3 38 3" xfId="3141" xr:uid="{00000000-0005-0000-0000-00006D2F0000}"/>
    <cellStyle name="20% - uthevingsfarge 3 38 3 2" xfId="38678" xr:uid="{00000000-0005-0000-0000-00006E2F0000}"/>
    <cellStyle name="20% - uthevingsfarge 3 38 3_CC1" xfId="54273" xr:uid="{2F5C1B82-6A38-43F5-873C-8DDB0ED8DBD7}"/>
    <cellStyle name="20% - uthevingsfarge 3 38 4" xfId="38679" xr:uid="{00000000-0005-0000-0000-00006F2F0000}"/>
    <cellStyle name="20% - uthevingsfarge 3 38 5" xfId="38680" xr:uid="{00000000-0005-0000-0000-0000702F0000}"/>
    <cellStyle name="20% - uthevingsfarge 3 38 6" xfId="38681" xr:uid="{00000000-0005-0000-0000-0000712F0000}"/>
    <cellStyle name="20% - uthevingsfarge 3 38 7" xfId="38672" xr:uid="{00000000-0005-0000-0000-0000722F0000}"/>
    <cellStyle name="20% - uthevingsfarge 3 38_4 manuell" xfId="54274"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4" xr:uid="{00000000-0005-0000-0000-0000772F0000}"/>
    <cellStyle name="20% - uthevingsfarge 3 39 2 2_CC1" xfId="54275" xr:uid="{0B2F34E1-E9C8-40D1-9E28-64139D9A766A}"/>
    <cellStyle name="20% - uthevingsfarge 3 39 2 3" xfId="38685" xr:uid="{00000000-0005-0000-0000-0000782F0000}"/>
    <cellStyle name="20% - uthevingsfarge 3 39 2 4" xfId="38686" xr:uid="{00000000-0005-0000-0000-0000792F0000}"/>
    <cellStyle name="20% - uthevingsfarge 3 39 2 5" xfId="38687" xr:uid="{00000000-0005-0000-0000-00007A2F0000}"/>
    <cellStyle name="20% - uthevingsfarge 3 39 2 6" xfId="38683" xr:uid="{00000000-0005-0000-0000-00007B2F0000}"/>
    <cellStyle name="20% - uthevingsfarge 3 39 2_4 manuell" xfId="54276" xr:uid="{3FA18A5C-9D2C-4067-8A59-6627885F7B18}"/>
    <cellStyle name="20% - uthevingsfarge 3 39 3" xfId="3145" xr:uid="{00000000-0005-0000-0000-00007D2F0000}"/>
    <cellStyle name="20% - uthevingsfarge 3 39 3 2" xfId="38688" xr:uid="{00000000-0005-0000-0000-00007E2F0000}"/>
    <cellStyle name="20% - uthevingsfarge 3 39 3_CC1" xfId="54277" xr:uid="{4FC6B117-5D54-4445-8A51-76C7C5038BE5}"/>
    <cellStyle name="20% - uthevingsfarge 3 39 4" xfId="38689" xr:uid="{00000000-0005-0000-0000-00007F2F0000}"/>
    <cellStyle name="20% - uthevingsfarge 3 39 5" xfId="38690" xr:uid="{00000000-0005-0000-0000-0000802F0000}"/>
    <cellStyle name="20% - uthevingsfarge 3 39 6" xfId="38691" xr:uid="{00000000-0005-0000-0000-0000812F0000}"/>
    <cellStyle name="20% - uthevingsfarge 3 39 7" xfId="38682" xr:uid="{00000000-0005-0000-0000-0000822F0000}"/>
    <cellStyle name="20% - uthevingsfarge 3 39_4 manuell" xfId="54278" xr:uid="{6D2F738D-FE6C-4EF8-97E4-6ADA951ECCEB}"/>
    <cellStyle name="20% - uthevingsfarge 3 4" xfId="3146" xr:uid="{00000000-0005-0000-0000-0000842F0000}"/>
    <cellStyle name="20% - uthevingsfarge 3 4 10" xfId="44027"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8" xr:uid="{00000000-0005-0000-0000-0000892F0000}"/>
    <cellStyle name="20% - uthevingsfarge 3 4 2 2 3" xfId="38694" xr:uid="{00000000-0005-0000-0000-00008A2F0000}"/>
    <cellStyle name="20% - uthevingsfarge 3 4 2 2_3. Chng in credit spreads" xfId="44029" xr:uid="{00000000-0005-0000-0000-00008B2F0000}"/>
    <cellStyle name="20% - uthevingsfarge 3 4 2 3" xfId="14854" xr:uid="{00000000-0005-0000-0000-00008C2F0000}"/>
    <cellStyle name="20% - uthevingsfarge 3 4 2 3 2" xfId="38695" xr:uid="{00000000-0005-0000-0000-00008D2F0000}"/>
    <cellStyle name="20% - uthevingsfarge 3 4 2 3 2 2" xfId="44030" xr:uid="{00000000-0005-0000-0000-00008E2F0000}"/>
    <cellStyle name="20% - uthevingsfarge 3 4 2 3 3" xfId="44031" xr:uid="{00000000-0005-0000-0000-00008F2F0000}"/>
    <cellStyle name="20% - uthevingsfarge 3 4 2 3_3. Chng in credit spreads" xfId="44032" xr:uid="{00000000-0005-0000-0000-0000902F0000}"/>
    <cellStyle name="20% - uthevingsfarge 3 4 2 4" xfId="38696" xr:uid="{00000000-0005-0000-0000-0000912F0000}"/>
    <cellStyle name="20% - uthevingsfarge 3 4 2 4 2" xfId="44033" xr:uid="{00000000-0005-0000-0000-0000922F0000}"/>
    <cellStyle name="20% - uthevingsfarge 3 4 2 5" xfId="38697" xr:uid="{00000000-0005-0000-0000-0000932F0000}"/>
    <cellStyle name="20% - uthevingsfarge 3 4 2 6" xfId="38693" xr:uid="{00000000-0005-0000-0000-0000942F0000}"/>
    <cellStyle name="20% - uthevingsfarge 3 4 2 7" xfId="44034" xr:uid="{00000000-0005-0000-0000-0000952F0000}"/>
    <cellStyle name="20% - uthevingsfarge 3 4 2 8" xfId="44035" xr:uid="{00000000-0005-0000-0000-0000962F0000}"/>
    <cellStyle name="20% - uthevingsfarge 3 4 2_3. Chng in credit spreads" xfId="44036" xr:uid="{00000000-0005-0000-0000-0000972F0000}"/>
    <cellStyle name="20% - uthevingsfarge 3 4 3" xfId="3149" xr:uid="{00000000-0005-0000-0000-0000982F0000}"/>
    <cellStyle name="20% - uthevingsfarge 3 4 3 2" xfId="14855" xr:uid="{00000000-0005-0000-0000-0000992F0000}"/>
    <cellStyle name="20% - uthevingsfarge 3 4 3 2 2" xfId="44037" xr:uid="{00000000-0005-0000-0000-00009A2F0000}"/>
    <cellStyle name="20% - uthevingsfarge 3 4 3 3" xfId="14856" xr:uid="{00000000-0005-0000-0000-00009B2F0000}"/>
    <cellStyle name="20% - uthevingsfarge 3 4 3 4" xfId="38698" xr:uid="{00000000-0005-0000-0000-00009C2F0000}"/>
    <cellStyle name="20% - uthevingsfarge 3 4 3 5" xfId="44038" xr:uid="{00000000-0005-0000-0000-00009D2F0000}"/>
    <cellStyle name="20% - uthevingsfarge 3 4 3 6" xfId="44039" xr:uid="{00000000-0005-0000-0000-00009E2F0000}"/>
    <cellStyle name="20% - uthevingsfarge 3 4 3_3. Chng in credit spreads" xfId="44040" xr:uid="{00000000-0005-0000-0000-00009F2F0000}"/>
    <cellStyle name="20% - uthevingsfarge 3 4 4" xfId="14857" xr:uid="{00000000-0005-0000-0000-0000A02F0000}"/>
    <cellStyle name="20% - uthevingsfarge 3 4 4 2" xfId="14858" xr:uid="{00000000-0005-0000-0000-0000A12F0000}"/>
    <cellStyle name="20% - uthevingsfarge 3 4 4 2 2" xfId="44041" xr:uid="{00000000-0005-0000-0000-0000A22F0000}"/>
    <cellStyle name="20% - uthevingsfarge 3 4 4 3" xfId="14859" xr:uid="{00000000-0005-0000-0000-0000A32F0000}"/>
    <cellStyle name="20% - uthevingsfarge 3 4 4 4" xfId="38699" xr:uid="{00000000-0005-0000-0000-0000A42F0000}"/>
    <cellStyle name="20% - uthevingsfarge 3 4 4 5" xfId="44042" xr:uid="{00000000-0005-0000-0000-0000A52F0000}"/>
    <cellStyle name="20% - uthevingsfarge 3 4 4 6" xfId="44043" xr:uid="{00000000-0005-0000-0000-0000A62F0000}"/>
    <cellStyle name="20% - uthevingsfarge 3 4 4_3. Chng in credit spreads" xfId="44044"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700" xr:uid="{00000000-0005-0000-0000-0000AB2F0000}"/>
    <cellStyle name="20% - uthevingsfarge 3 4 5 5" xfId="44045" xr:uid="{00000000-0005-0000-0000-0000AC2F0000}"/>
    <cellStyle name="20% - uthevingsfarge 3 4 5 6" xfId="44046"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1" xr:uid="{00000000-0005-0000-0000-0000B12F0000}"/>
    <cellStyle name="20% - uthevingsfarge 3 4 6_AVA DVA EL" xfId="14866" xr:uid="{00000000-0005-0000-0000-0000B22F0000}"/>
    <cellStyle name="20% - uthevingsfarge 3 4 7" xfId="14867" xr:uid="{00000000-0005-0000-0000-0000B32F0000}"/>
    <cellStyle name="20% - uthevingsfarge 3 4 8" xfId="38692" xr:uid="{00000000-0005-0000-0000-0000B42F0000}"/>
    <cellStyle name="20% - uthevingsfarge 3 4 9" xfId="44047" xr:uid="{00000000-0005-0000-0000-0000B52F0000}"/>
    <cellStyle name="20% - uthevingsfarge 3 4_3. Chng in credit spreads" xfId="44048"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4" xr:uid="{00000000-0005-0000-0000-0000BA2F0000}"/>
    <cellStyle name="20% - uthevingsfarge 3 40 2 2_CC1" xfId="54279" xr:uid="{E40F59B8-E74E-4A19-B75C-1EFBA1134A3B}"/>
    <cellStyle name="20% - uthevingsfarge 3 40 2 3" xfId="38705" xr:uid="{00000000-0005-0000-0000-0000BB2F0000}"/>
    <cellStyle name="20% - uthevingsfarge 3 40 2 4" xfId="38706" xr:uid="{00000000-0005-0000-0000-0000BC2F0000}"/>
    <cellStyle name="20% - uthevingsfarge 3 40 2 5" xfId="38707" xr:uid="{00000000-0005-0000-0000-0000BD2F0000}"/>
    <cellStyle name="20% - uthevingsfarge 3 40 2 6" xfId="38703" xr:uid="{00000000-0005-0000-0000-0000BE2F0000}"/>
    <cellStyle name="20% - uthevingsfarge 3 40 2_4 manuell" xfId="54280" xr:uid="{0E270B3E-AC85-4B95-8242-B47546720CBA}"/>
    <cellStyle name="20% - uthevingsfarge 3 40 3" xfId="3153" xr:uid="{00000000-0005-0000-0000-0000C02F0000}"/>
    <cellStyle name="20% - uthevingsfarge 3 40 3 2" xfId="38708" xr:uid="{00000000-0005-0000-0000-0000C12F0000}"/>
    <cellStyle name="20% - uthevingsfarge 3 40 3_CC1" xfId="54281" xr:uid="{B11D52D1-5C3B-44F3-9FE2-67DCABA3645E}"/>
    <cellStyle name="20% - uthevingsfarge 3 40 4" xfId="38709" xr:uid="{00000000-0005-0000-0000-0000C22F0000}"/>
    <cellStyle name="20% - uthevingsfarge 3 40 5" xfId="38710" xr:uid="{00000000-0005-0000-0000-0000C32F0000}"/>
    <cellStyle name="20% - uthevingsfarge 3 40 6" xfId="38711" xr:uid="{00000000-0005-0000-0000-0000C42F0000}"/>
    <cellStyle name="20% - uthevingsfarge 3 40 7" xfId="38702" xr:uid="{00000000-0005-0000-0000-0000C52F0000}"/>
    <cellStyle name="20% - uthevingsfarge 3 40_4 manuell" xfId="54282"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4" xr:uid="{00000000-0005-0000-0000-0000CA2F0000}"/>
    <cellStyle name="20% - uthevingsfarge 3 41 2 2_CC1" xfId="54283" xr:uid="{10A2EB4F-A066-4E7A-9FA2-CE4E58731487}"/>
    <cellStyle name="20% - uthevingsfarge 3 41 2 3" xfId="38715" xr:uid="{00000000-0005-0000-0000-0000CB2F0000}"/>
    <cellStyle name="20% - uthevingsfarge 3 41 2 4" xfId="38716" xr:uid="{00000000-0005-0000-0000-0000CC2F0000}"/>
    <cellStyle name="20% - uthevingsfarge 3 41 2 5" xfId="38717" xr:uid="{00000000-0005-0000-0000-0000CD2F0000}"/>
    <cellStyle name="20% - uthevingsfarge 3 41 2 6" xfId="38713" xr:uid="{00000000-0005-0000-0000-0000CE2F0000}"/>
    <cellStyle name="20% - uthevingsfarge 3 41 2_4 manuell" xfId="54284" xr:uid="{21E78CC9-1A41-46BD-9D93-940085015B0E}"/>
    <cellStyle name="20% - uthevingsfarge 3 41 3" xfId="3157" xr:uid="{00000000-0005-0000-0000-0000D02F0000}"/>
    <cellStyle name="20% - uthevingsfarge 3 41 3 2" xfId="38718" xr:uid="{00000000-0005-0000-0000-0000D12F0000}"/>
    <cellStyle name="20% - uthevingsfarge 3 41 3_CC1" xfId="54285" xr:uid="{09626440-2C9C-4DC7-9FD3-B2E841F3C46C}"/>
    <cellStyle name="20% - uthevingsfarge 3 41 4" xfId="38719" xr:uid="{00000000-0005-0000-0000-0000D22F0000}"/>
    <cellStyle name="20% - uthevingsfarge 3 41 5" xfId="38720" xr:uid="{00000000-0005-0000-0000-0000D32F0000}"/>
    <cellStyle name="20% - uthevingsfarge 3 41 6" xfId="38721" xr:uid="{00000000-0005-0000-0000-0000D42F0000}"/>
    <cellStyle name="20% - uthevingsfarge 3 41 7" xfId="38712" xr:uid="{00000000-0005-0000-0000-0000D52F0000}"/>
    <cellStyle name="20% - uthevingsfarge 3 41_4 manuell" xfId="54286"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4" xr:uid="{00000000-0005-0000-0000-0000DA2F0000}"/>
    <cellStyle name="20% - uthevingsfarge 3 42 2 2_CC1" xfId="54287" xr:uid="{A588C260-F286-49AC-9DD5-B2CBB97A5197}"/>
    <cellStyle name="20% - uthevingsfarge 3 42 2 3" xfId="38725" xr:uid="{00000000-0005-0000-0000-0000DB2F0000}"/>
    <cellStyle name="20% - uthevingsfarge 3 42 2 4" xfId="38726" xr:uid="{00000000-0005-0000-0000-0000DC2F0000}"/>
    <cellStyle name="20% - uthevingsfarge 3 42 2 5" xfId="38727" xr:uid="{00000000-0005-0000-0000-0000DD2F0000}"/>
    <cellStyle name="20% - uthevingsfarge 3 42 2 6" xfId="38723" xr:uid="{00000000-0005-0000-0000-0000DE2F0000}"/>
    <cellStyle name="20% - uthevingsfarge 3 42 2_4 manuell" xfId="54288" xr:uid="{14C6A0C3-CBFC-448C-962F-21B4DF8898E5}"/>
    <cellStyle name="20% - uthevingsfarge 3 42 3" xfId="3161" xr:uid="{00000000-0005-0000-0000-0000E02F0000}"/>
    <cellStyle name="20% - uthevingsfarge 3 42 3 2" xfId="38728" xr:uid="{00000000-0005-0000-0000-0000E12F0000}"/>
    <cellStyle name="20% - uthevingsfarge 3 42 3_CC1" xfId="54289" xr:uid="{E34E2062-3CB9-4467-B024-BCB24C8F8127}"/>
    <cellStyle name="20% - uthevingsfarge 3 42 4" xfId="38729" xr:uid="{00000000-0005-0000-0000-0000E22F0000}"/>
    <cellStyle name="20% - uthevingsfarge 3 42 5" xfId="38730" xr:uid="{00000000-0005-0000-0000-0000E32F0000}"/>
    <cellStyle name="20% - uthevingsfarge 3 42 6" xfId="38731" xr:uid="{00000000-0005-0000-0000-0000E42F0000}"/>
    <cellStyle name="20% - uthevingsfarge 3 42 7" xfId="38722" xr:uid="{00000000-0005-0000-0000-0000E52F0000}"/>
    <cellStyle name="20% - uthevingsfarge 3 42_4 manuell" xfId="54290"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4" xr:uid="{00000000-0005-0000-0000-0000EA2F0000}"/>
    <cellStyle name="20% - uthevingsfarge 3 43 2 2_CC1" xfId="54291" xr:uid="{21A36163-DF39-4BCF-B573-B4B416680EE3}"/>
    <cellStyle name="20% - uthevingsfarge 3 43 2 3" xfId="38735" xr:uid="{00000000-0005-0000-0000-0000EB2F0000}"/>
    <cellStyle name="20% - uthevingsfarge 3 43 2 4" xfId="38736" xr:uid="{00000000-0005-0000-0000-0000EC2F0000}"/>
    <cellStyle name="20% - uthevingsfarge 3 43 2 5" xfId="38737" xr:uid="{00000000-0005-0000-0000-0000ED2F0000}"/>
    <cellStyle name="20% - uthevingsfarge 3 43 2 6" xfId="38733" xr:uid="{00000000-0005-0000-0000-0000EE2F0000}"/>
    <cellStyle name="20% - uthevingsfarge 3 43 2_4 manuell" xfId="54292" xr:uid="{BC1B25E7-7DBD-46E5-9C33-64DEDFA10D83}"/>
    <cellStyle name="20% - uthevingsfarge 3 43 3" xfId="3165" xr:uid="{00000000-0005-0000-0000-0000F02F0000}"/>
    <cellStyle name="20% - uthevingsfarge 3 43 3 2" xfId="38738" xr:uid="{00000000-0005-0000-0000-0000F12F0000}"/>
    <cellStyle name="20% - uthevingsfarge 3 43 3_CC1" xfId="54293" xr:uid="{F89CFE70-EFBF-4FED-8047-A2C41E0AFCE1}"/>
    <cellStyle name="20% - uthevingsfarge 3 43 4" xfId="38739" xr:uid="{00000000-0005-0000-0000-0000F22F0000}"/>
    <cellStyle name="20% - uthevingsfarge 3 43 5" xfId="38740" xr:uid="{00000000-0005-0000-0000-0000F32F0000}"/>
    <cellStyle name="20% - uthevingsfarge 3 43 6" xfId="38741" xr:uid="{00000000-0005-0000-0000-0000F42F0000}"/>
    <cellStyle name="20% - uthevingsfarge 3 43 7" xfId="38732" xr:uid="{00000000-0005-0000-0000-0000F52F0000}"/>
    <cellStyle name="20% - uthevingsfarge 3 43_4 manuell" xfId="54294"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4" xr:uid="{00000000-0005-0000-0000-0000FA2F0000}"/>
    <cellStyle name="20% - uthevingsfarge 3 44 2 2_CC1" xfId="54295" xr:uid="{AD9EE92D-6935-4AA4-9A58-B7FAD2E0FA22}"/>
    <cellStyle name="20% - uthevingsfarge 3 44 2 3" xfId="38745" xr:uid="{00000000-0005-0000-0000-0000FB2F0000}"/>
    <cellStyle name="20% - uthevingsfarge 3 44 2 4" xfId="38746" xr:uid="{00000000-0005-0000-0000-0000FC2F0000}"/>
    <cellStyle name="20% - uthevingsfarge 3 44 2 5" xfId="38747" xr:uid="{00000000-0005-0000-0000-0000FD2F0000}"/>
    <cellStyle name="20% - uthevingsfarge 3 44 2 6" xfId="38743" xr:uid="{00000000-0005-0000-0000-0000FE2F0000}"/>
    <cellStyle name="20% - uthevingsfarge 3 44 2_4 manuell" xfId="54296" xr:uid="{B2ACDAF5-0ED1-4BE7-B096-B2974549B69B}"/>
    <cellStyle name="20% - uthevingsfarge 3 44 3" xfId="3169" xr:uid="{00000000-0005-0000-0000-000000300000}"/>
    <cellStyle name="20% - uthevingsfarge 3 44 3 2" xfId="38748" xr:uid="{00000000-0005-0000-0000-000001300000}"/>
    <cellStyle name="20% - uthevingsfarge 3 44 3_CC1" xfId="54297" xr:uid="{A6730C1F-0EF6-4A6F-BB89-FBA6FB29F6AF}"/>
    <cellStyle name="20% - uthevingsfarge 3 44 4" xfId="38749" xr:uid="{00000000-0005-0000-0000-000002300000}"/>
    <cellStyle name="20% - uthevingsfarge 3 44 5" xfId="38750" xr:uid="{00000000-0005-0000-0000-000003300000}"/>
    <cellStyle name="20% - uthevingsfarge 3 44 6" xfId="38751" xr:uid="{00000000-0005-0000-0000-000004300000}"/>
    <cellStyle name="20% - uthevingsfarge 3 44 7" xfId="38742" xr:uid="{00000000-0005-0000-0000-000005300000}"/>
    <cellStyle name="20% - uthevingsfarge 3 44_4 manuell" xfId="54298"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4" xr:uid="{00000000-0005-0000-0000-00000A300000}"/>
    <cellStyle name="20% - uthevingsfarge 3 45 2 2_CC1" xfId="54299" xr:uid="{348928D6-36FC-4876-AE96-95157B26FB06}"/>
    <cellStyle name="20% - uthevingsfarge 3 45 2 3" xfId="38755" xr:uid="{00000000-0005-0000-0000-00000B300000}"/>
    <cellStyle name="20% - uthevingsfarge 3 45 2 4" xfId="38756" xr:uid="{00000000-0005-0000-0000-00000C300000}"/>
    <cellStyle name="20% - uthevingsfarge 3 45 2 5" xfId="38757" xr:uid="{00000000-0005-0000-0000-00000D300000}"/>
    <cellStyle name="20% - uthevingsfarge 3 45 2 6" xfId="38753" xr:uid="{00000000-0005-0000-0000-00000E300000}"/>
    <cellStyle name="20% - uthevingsfarge 3 45 2_4 manuell" xfId="54300" xr:uid="{792022FF-742F-4E4B-8429-23F98A5BD81E}"/>
    <cellStyle name="20% - uthevingsfarge 3 45 3" xfId="3173" xr:uid="{00000000-0005-0000-0000-000010300000}"/>
    <cellStyle name="20% - uthevingsfarge 3 45 3 2" xfId="38758" xr:uid="{00000000-0005-0000-0000-000011300000}"/>
    <cellStyle name="20% - uthevingsfarge 3 45 3_CC1" xfId="54301" xr:uid="{70AF626A-CE8A-4D42-8BD5-DBDD0DD3E0B9}"/>
    <cellStyle name="20% - uthevingsfarge 3 45 4" xfId="38759" xr:uid="{00000000-0005-0000-0000-000012300000}"/>
    <cellStyle name="20% - uthevingsfarge 3 45 5" xfId="38760" xr:uid="{00000000-0005-0000-0000-000013300000}"/>
    <cellStyle name="20% - uthevingsfarge 3 45 6" xfId="38761" xr:uid="{00000000-0005-0000-0000-000014300000}"/>
    <cellStyle name="20% - uthevingsfarge 3 45 7" xfId="38752" xr:uid="{00000000-0005-0000-0000-000015300000}"/>
    <cellStyle name="20% - uthevingsfarge 3 45_4 manuell" xfId="54302"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4" xr:uid="{00000000-0005-0000-0000-00001A300000}"/>
    <cellStyle name="20% - uthevingsfarge 3 46 2 2_CC1" xfId="54303" xr:uid="{4FA3425F-E54F-4671-BD05-22FCF303E35A}"/>
    <cellStyle name="20% - uthevingsfarge 3 46 2 3" xfId="38765" xr:uid="{00000000-0005-0000-0000-00001B300000}"/>
    <cellStyle name="20% - uthevingsfarge 3 46 2 4" xfId="38766" xr:uid="{00000000-0005-0000-0000-00001C300000}"/>
    <cellStyle name="20% - uthevingsfarge 3 46 2 5" xfId="38767" xr:uid="{00000000-0005-0000-0000-00001D300000}"/>
    <cellStyle name="20% - uthevingsfarge 3 46 2 6" xfId="38763" xr:uid="{00000000-0005-0000-0000-00001E300000}"/>
    <cellStyle name="20% - uthevingsfarge 3 46 2_4 manuell" xfId="54304" xr:uid="{62E56069-4AA1-4D54-AE0E-1CC60A3714BB}"/>
    <cellStyle name="20% - uthevingsfarge 3 46 3" xfId="3177" xr:uid="{00000000-0005-0000-0000-000020300000}"/>
    <cellStyle name="20% - uthevingsfarge 3 46 3 2" xfId="38768" xr:uid="{00000000-0005-0000-0000-000021300000}"/>
    <cellStyle name="20% - uthevingsfarge 3 46 3_CC1" xfId="54305" xr:uid="{BACB7454-0BAB-499E-96AF-99CF6EC1904B}"/>
    <cellStyle name="20% - uthevingsfarge 3 46 4" xfId="38769" xr:uid="{00000000-0005-0000-0000-000022300000}"/>
    <cellStyle name="20% - uthevingsfarge 3 46 5" xfId="38770" xr:uid="{00000000-0005-0000-0000-000023300000}"/>
    <cellStyle name="20% - uthevingsfarge 3 46 6" xfId="38771" xr:uid="{00000000-0005-0000-0000-000024300000}"/>
    <cellStyle name="20% - uthevingsfarge 3 46 7" xfId="38762" xr:uid="{00000000-0005-0000-0000-000025300000}"/>
    <cellStyle name="20% - uthevingsfarge 3 46_4 manuell" xfId="54306"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4" xr:uid="{00000000-0005-0000-0000-00002A300000}"/>
    <cellStyle name="20% - uthevingsfarge 3 47 2 2_CC1" xfId="54307" xr:uid="{D3B9A847-30EA-4E6B-A4C8-DB32A526480B}"/>
    <cellStyle name="20% - uthevingsfarge 3 47 2 3" xfId="38775" xr:uid="{00000000-0005-0000-0000-00002B300000}"/>
    <cellStyle name="20% - uthevingsfarge 3 47 2 4" xfId="38776" xr:uid="{00000000-0005-0000-0000-00002C300000}"/>
    <cellStyle name="20% - uthevingsfarge 3 47 2 5" xfId="38777" xr:uid="{00000000-0005-0000-0000-00002D300000}"/>
    <cellStyle name="20% - uthevingsfarge 3 47 2 6" xfId="38773" xr:uid="{00000000-0005-0000-0000-00002E300000}"/>
    <cellStyle name="20% - uthevingsfarge 3 47 2_4 manuell" xfId="54308" xr:uid="{298287D4-99AE-4202-8A89-343EADA6CC64}"/>
    <cellStyle name="20% - uthevingsfarge 3 47 3" xfId="3181" xr:uid="{00000000-0005-0000-0000-000030300000}"/>
    <cellStyle name="20% - uthevingsfarge 3 47 3 2" xfId="38778" xr:uid="{00000000-0005-0000-0000-000031300000}"/>
    <cellStyle name="20% - uthevingsfarge 3 47 3_CC1" xfId="54309" xr:uid="{ACB446B5-F684-44AC-8235-A3B6A290BEA0}"/>
    <cellStyle name="20% - uthevingsfarge 3 47 4" xfId="38779" xr:uid="{00000000-0005-0000-0000-000032300000}"/>
    <cellStyle name="20% - uthevingsfarge 3 47 5" xfId="38780" xr:uid="{00000000-0005-0000-0000-000033300000}"/>
    <cellStyle name="20% - uthevingsfarge 3 47 6" xfId="38781" xr:uid="{00000000-0005-0000-0000-000034300000}"/>
    <cellStyle name="20% - uthevingsfarge 3 47 7" xfId="38772" xr:uid="{00000000-0005-0000-0000-000035300000}"/>
    <cellStyle name="20% - uthevingsfarge 3 47_4 manuell" xfId="54310"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4" xr:uid="{00000000-0005-0000-0000-00003A300000}"/>
    <cellStyle name="20% - uthevingsfarge 3 48 2 2_CC1" xfId="54311" xr:uid="{8FCE5383-6FB2-404F-9487-4A98BD868749}"/>
    <cellStyle name="20% - uthevingsfarge 3 48 2 3" xfId="38785" xr:uid="{00000000-0005-0000-0000-00003B300000}"/>
    <cellStyle name="20% - uthevingsfarge 3 48 2 4" xfId="38786" xr:uid="{00000000-0005-0000-0000-00003C300000}"/>
    <cellStyle name="20% - uthevingsfarge 3 48 2 5" xfId="38787" xr:uid="{00000000-0005-0000-0000-00003D300000}"/>
    <cellStyle name="20% - uthevingsfarge 3 48 2 6" xfId="38783" xr:uid="{00000000-0005-0000-0000-00003E300000}"/>
    <cellStyle name="20% - uthevingsfarge 3 48 2_4 manuell" xfId="54312" xr:uid="{8C8E6648-DB9E-4DEE-A779-4F43A496D67A}"/>
    <cellStyle name="20% - uthevingsfarge 3 48 3" xfId="3185" xr:uid="{00000000-0005-0000-0000-000040300000}"/>
    <cellStyle name="20% - uthevingsfarge 3 48 3 2" xfId="38788" xr:uid="{00000000-0005-0000-0000-000041300000}"/>
    <cellStyle name="20% - uthevingsfarge 3 48 3_CC1" xfId="54313" xr:uid="{F607195C-EF05-4BFB-844F-FF524F169980}"/>
    <cellStyle name="20% - uthevingsfarge 3 48 4" xfId="38789" xr:uid="{00000000-0005-0000-0000-000042300000}"/>
    <cellStyle name="20% - uthevingsfarge 3 48 5" xfId="38790" xr:uid="{00000000-0005-0000-0000-000043300000}"/>
    <cellStyle name="20% - uthevingsfarge 3 48 6" xfId="38791" xr:uid="{00000000-0005-0000-0000-000044300000}"/>
    <cellStyle name="20% - uthevingsfarge 3 48 7" xfId="38782" xr:uid="{00000000-0005-0000-0000-000045300000}"/>
    <cellStyle name="20% - uthevingsfarge 3 48_4 manuell" xfId="54314"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4" xr:uid="{00000000-0005-0000-0000-00004A300000}"/>
    <cellStyle name="20% - uthevingsfarge 3 49 2 2_CC1" xfId="54315" xr:uid="{ED366374-BA37-4695-958C-130950EAF62C}"/>
    <cellStyle name="20% - uthevingsfarge 3 49 2 3" xfId="38795" xr:uid="{00000000-0005-0000-0000-00004B300000}"/>
    <cellStyle name="20% - uthevingsfarge 3 49 2 4" xfId="38796" xr:uid="{00000000-0005-0000-0000-00004C300000}"/>
    <cellStyle name="20% - uthevingsfarge 3 49 2 5" xfId="38797" xr:uid="{00000000-0005-0000-0000-00004D300000}"/>
    <cellStyle name="20% - uthevingsfarge 3 49 2 6" xfId="38793" xr:uid="{00000000-0005-0000-0000-00004E300000}"/>
    <cellStyle name="20% - uthevingsfarge 3 49 2_4 manuell" xfId="54316" xr:uid="{D4A2D804-44EF-4994-A167-F6596EBE6410}"/>
    <cellStyle name="20% - uthevingsfarge 3 49 3" xfId="3189" xr:uid="{00000000-0005-0000-0000-000050300000}"/>
    <cellStyle name="20% - uthevingsfarge 3 49 3 2" xfId="38798" xr:uid="{00000000-0005-0000-0000-000051300000}"/>
    <cellStyle name="20% - uthevingsfarge 3 49 3_CC1" xfId="54317" xr:uid="{51BE8729-F121-460C-A309-1E56B2C7C59D}"/>
    <cellStyle name="20% - uthevingsfarge 3 49 4" xfId="38799" xr:uid="{00000000-0005-0000-0000-000052300000}"/>
    <cellStyle name="20% - uthevingsfarge 3 49 5" xfId="38800" xr:uid="{00000000-0005-0000-0000-000053300000}"/>
    <cellStyle name="20% - uthevingsfarge 3 49 6" xfId="38801" xr:uid="{00000000-0005-0000-0000-000054300000}"/>
    <cellStyle name="20% - uthevingsfarge 3 49 7" xfId="38792" xr:uid="{00000000-0005-0000-0000-000055300000}"/>
    <cellStyle name="20% - uthevingsfarge 3 49_4 manuell" xfId="54318"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4" xr:uid="{00000000-0005-0000-0000-00005A300000}"/>
    <cellStyle name="20% - uthevingsfarge 3 5 2 2 2 2" xfId="44049" xr:uid="{00000000-0005-0000-0000-00005B300000}"/>
    <cellStyle name="20% - uthevingsfarge 3 5 2 2 3" xfId="44050" xr:uid="{00000000-0005-0000-0000-00005C300000}"/>
    <cellStyle name="20% - uthevingsfarge 3 5 2 2_3. Chng in credit spreads" xfId="44051" xr:uid="{00000000-0005-0000-0000-00005D300000}"/>
    <cellStyle name="20% - uthevingsfarge 3 5 2 3" xfId="38805" xr:uid="{00000000-0005-0000-0000-00005E300000}"/>
    <cellStyle name="20% - uthevingsfarge 3 5 2 3 2" xfId="44052" xr:uid="{00000000-0005-0000-0000-00005F300000}"/>
    <cellStyle name="20% - uthevingsfarge 3 5 2 3 2 2" xfId="44053" xr:uid="{00000000-0005-0000-0000-000060300000}"/>
    <cellStyle name="20% - uthevingsfarge 3 5 2 3 3" xfId="44054" xr:uid="{00000000-0005-0000-0000-000061300000}"/>
    <cellStyle name="20% - uthevingsfarge 3 5 2 3_3. Chng in credit spreads" xfId="44055" xr:uid="{00000000-0005-0000-0000-000062300000}"/>
    <cellStyle name="20% - uthevingsfarge 3 5 2 4" xfId="38806" xr:uid="{00000000-0005-0000-0000-000063300000}"/>
    <cellStyle name="20% - uthevingsfarge 3 5 2 4 2" xfId="44056" xr:uid="{00000000-0005-0000-0000-000064300000}"/>
    <cellStyle name="20% - uthevingsfarge 3 5 2 5" xfId="38807" xr:uid="{00000000-0005-0000-0000-000065300000}"/>
    <cellStyle name="20% - uthevingsfarge 3 5 2 6" xfId="38803" xr:uid="{00000000-0005-0000-0000-000066300000}"/>
    <cellStyle name="20% - uthevingsfarge 3 5 2_3. Chng in credit spreads" xfId="44057" xr:uid="{00000000-0005-0000-0000-000067300000}"/>
    <cellStyle name="20% - uthevingsfarge 3 5 3" xfId="3193" xr:uid="{00000000-0005-0000-0000-000068300000}"/>
    <cellStyle name="20% - uthevingsfarge 3 5 3 2" xfId="14868" xr:uid="{00000000-0005-0000-0000-000069300000}"/>
    <cellStyle name="20% - uthevingsfarge 3 5 3 2 2" xfId="44058" xr:uid="{00000000-0005-0000-0000-00006A300000}"/>
    <cellStyle name="20% - uthevingsfarge 3 5 3 3" xfId="38808" xr:uid="{00000000-0005-0000-0000-00006B300000}"/>
    <cellStyle name="20% - uthevingsfarge 3 5 3_3. Chng in credit spreads" xfId="44059" xr:uid="{00000000-0005-0000-0000-00006C300000}"/>
    <cellStyle name="20% - uthevingsfarge 3 5 4" xfId="14869" xr:uid="{00000000-0005-0000-0000-00006D300000}"/>
    <cellStyle name="20% - uthevingsfarge 3 5 4 2" xfId="38809" xr:uid="{00000000-0005-0000-0000-00006E300000}"/>
    <cellStyle name="20% - uthevingsfarge 3 5 4 2 2" xfId="44060" xr:uid="{00000000-0005-0000-0000-00006F300000}"/>
    <cellStyle name="20% - uthevingsfarge 3 5 4 3" xfId="44061" xr:uid="{00000000-0005-0000-0000-000070300000}"/>
    <cellStyle name="20% - uthevingsfarge 3 5 4_3. Chng in credit spreads" xfId="44062" xr:uid="{00000000-0005-0000-0000-000071300000}"/>
    <cellStyle name="20% - uthevingsfarge 3 5 5" xfId="14870" xr:uid="{00000000-0005-0000-0000-000072300000}"/>
    <cellStyle name="20% - uthevingsfarge 3 5 5 2" xfId="38810" xr:uid="{00000000-0005-0000-0000-000073300000}"/>
    <cellStyle name="20% - uthevingsfarge 3 5 6" xfId="38811" xr:uid="{00000000-0005-0000-0000-000074300000}"/>
    <cellStyle name="20% - uthevingsfarge 3 5 7" xfId="38802" xr:uid="{00000000-0005-0000-0000-000075300000}"/>
    <cellStyle name="20% - uthevingsfarge 3 5 8" xfId="44063" xr:uid="{00000000-0005-0000-0000-000076300000}"/>
    <cellStyle name="20% - uthevingsfarge 3 5 9" xfId="44064" xr:uid="{00000000-0005-0000-0000-000077300000}"/>
    <cellStyle name="20% - uthevingsfarge 3 5_3. Chng in credit spreads" xfId="44065"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4" xr:uid="{00000000-0005-0000-0000-00007C300000}"/>
    <cellStyle name="20% - uthevingsfarge 3 50 2 2_CC1" xfId="54319" xr:uid="{0C140689-940A-41E6-B887-35E1E3F9DE08}"/>
    <cellStyle name="20% - uthevingsfarge 3 50 2 3" xfId="38815" xr:uid="{00000000-0005-0000-0000-00007D300000}"/>
    <cellStyle name="20% - uthevingsfarge 3 50 2 4" xfId="38816" xr:uid="{00000000-0005-0000-0000-00007E300000}"/>
    <cellStyle name="20% - uthevingsfarge 3 50 2 5" xfId="38817" xr:uid="{00000000-0005-0000-0000-00007F300000}"/>
    <cellStyle name="20% - uthevingsfarge 3 50 2 6" xfId="38813" xr:uid="{00000000-0005-0000-0000-000080300000}"/>
    <cellStyle name="20% - uthevingsfarge 3 50 2_4 manuell" xfId="54320" xr:uid="{A7C0A8AE-4822-4039-982D-ACDDF3DB5D5F}"/>
    <cellStyle name="20% - uthevingsfarge 3 50 3" xfId="3197" xr:uid="{00000000-0005-0000-0000-000082300000}"/>
    <cellStyle name="20% - uthevingsfarge 3 50 3 2" xfId="38818" xr:uid="{00000000-0005-0000-0000-000083300000}"/>
    <cellStyle name="20% - uthevingsfarge 3 50 3_CC1" xfId="54321" xr:uid="{687C9986-DAE1-4332-B5E4-6438DC1F7BC5}"/>
    <cellStyle name="20% - uthevingsfarge 3 50 4" xfId="38819" xr:uid="{00000000-0005-0000-0000-000084300000}"/>
    <cellStyle name="20% - uthevingsfarge 3 50 5" xfId="38820" xr:uid="{00000000-0005-0000-0000-000085300000}"/>
    <cellStyle name="20% - uthevingsfarge 3 50 6" xfId="38821" xr:uid="{00000000-0005-0000-0000-000086300000}"/>
    <cellStyle name="20% - uthevingsfarge 3 50 7" xfId="38812" xr:uid="{00000000-0005-0000-0000-000087300000}"/>
    <cellStyle name="20% - uthevingsfarge 3 50_4 manuell" xfId="54322"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4" xr:uid="{00000000-0005-0000-0000-00008C300000}"/>
    <cellStyle name="20% - uthevingsfarge 3 51 2 2_CC1" xfId="54323" xr:uid="{2C09EF42-6CA5-4F84-837E-1780367BEBE0}"/>
    <cellStyle name="20% - uthevingsfarge 3 51 2 3" xfId="38825" xr:uid="{00000000-0005-0000-0000-00008D300000}"/>
    <cellStyle name="20% - uthevingsfarge 3 51 2 4" xfId="38826" xr:uid="{00000000-0005-0000-0000-00008E300000}"/>
    <cellStyle name="20% - uthevingsfarge 3 51 2 5" xfId="38827" xr:uid="{00000000-0005-0000-0000-00008F300000}"/>
    <cellStyle name="20% - uthevingsfarge 3 51 2 6" xfId="38823" xr:uid="{00000000-0005-0000-0000-000090300000}"/>
    <cellStyle name="20% - uthevingsfarge 3 51 2_4 manuell" xfId="54324" xr:uid="{32A6B40B-2CDE-4972-A341-35FC6A223CF9}"/>
    <cellStyle name="20% - uthevingsfarge 3 51 3" xfId="3201" xr:uid="{00000000-0005-0000-0000-000092300000}"/>
    <cellStyle name="20% - uthevingsfarge 3 51 3 2" xfId="38828" xr:uid="{00000000-0005-0000-0000-000093300000}"/>
    <cellStyle name="20% - uthevingsfarge 3 51 3_CC1" xfId="54325" xr:uid="{10631DB0-7EF9-4A4E-AAE5-9367AE7814EB}"/>
    <cellStyle name="20% - uthevingsfarge 3 51 4" xfId="38829" xr:uid="{00000000-0005-0000-0000-000094300000}"/>
    <cellStyle name="20% - uthevingsfarge 3 51 5" xfId="38830" xr:uid="{00000000-0005-0000-0000-000095300000}"/>
    <cellStyle name="20% - uthevingsfarge 3 51 6" xfId="38831" xr:uid="{00000000-0005-0000-0000-000096300000}"/>
    <cellStyle name="20% - uthevingsfarge 3 51 7" xfId="38822" xr:uid="{00000000-0005-0000-0000-000097300000}"/>
    <cellStyle name="20% - uthevingsfarge 3 51_4 manuell" xfId="54326"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4" xr:uid="{00000000-0005-0000-0000-00009C300000}"/>
    <cellStyle name="20% - uthevingsfarge 3 52 2 2_CC1" xfId="54327" xr:uid="{1F17A4B2-F1F6-4C48-A981-4D8F5100290E}"/>
    <cellStyle name="20% - uthevingsfarge 3 52 2 3" xfId="38835" xr:uid="{00000000-0005-0000-0000-00009D300000}"/>
    <cellStyle name="20% - uthevingsfarge 3 52 2 4" xfId="38836" xr:uid="{00000000-0005-0000-0000-00009E300000}"/>
    <cellStyle name="20% - uthevingsfarge 3 52 2 5" xfId="38837" xr:uid="{00000000-0005-0000-0000-00009F300000}"/>
    <cellStyle name="20% - uthevingsfarge 3 52 2 6" xfId="38833" xr:uid="{00000000-0005-0000-0000-0000A0300000}"/>
    <cellStyle name="20% - uthevingsfarge 3 52 2_4 manuell" xfId="54328" xr:uid="{779BCBEA-42E2-4FB9-82B1-68E1C1EBA72A}"/>
    <cellStyle name="20% - uthevingsfarge 3 52 3" xfId="3205" xr:uid="{00000000-0005-0000-0000-0000A2300000}"/>
    <cellStyle name="20% - uthevingsfarge 3 52 3 2" xfId="38838" xr:uid="{00000000-0005-0000-0000-0000A3300000}"/>
    <cellStyle name="20% - uthevingsfarge 3 52 3_CC1" xfId="54329" xr:uid="{1EB50B99-DD5A-4251-8ECA-F4250565BFCD}"/>
    <cellStyle name="20% - uthevingsfarge 3 52 4" xfId="38839" xr:uid="{00000000-0005-0000-0000-0000A4300000}"/>
    <cellStyle name="20% - uthevingsfarge 3 52 5" xfId="38840" xr:uid="{00000000-0005-0000-0000-0000A5300000}"/>
    <cellStyle name="20% - uthevingsfarge 3 52 6" xfId="38841" xr:uid="{00000000-0005-0000-0000-0000A6300000}"/>
    <cellStyle name="20% - uthevingsfarge 3 52 7" xfId="38832" xr:uid="{00000000-0005-0000-0000-0000A7300000}"/>
    <cellStyle name="20% - uthevingsfarge 3 52_4 manuell" xfId="54330"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4" xr:uid="{00000000-0005-0000-0000-0000AC300000}"/>
    <cellStyle name="20% - uthevingsfarge 3 53 2 2_CC1" xfId="54331" xr:uid="{D2EF15E6-70FF-4095-8C5A-EDDD1FF6DD85}"/>
    <cellStyle name="20% - uthevingsfarge 3 53 2 3" xfId="38845" xr:uid="{00000000-0005-0000-0000-0000AD300000}"/>
    <cellStyle name="20% - uthevingsfarge 3 53 2 4" xfId="38846" xr:uid="{00000000-0005-0000-0000-0000AE300000}"/>
    <cellStyle name="20% - uthevingsfarge 3 53 2 5" xfId="38847" xr:uid="{00000000-0005-0000-0000-0000AF300000}"/>
    <cellStyle name="20% - uthevingsfarge 3 53 2 6" xfId="38843" xr:uid="{00000000-0005-0000-0000-0000B0300000}"/>
    <cellStyle name="20% - uthevingsfarge 3 53 2_4 manuell" xfId="54332" xr:uid="{ED2B0E39-9DB1-4AA5-A748-62121CEBC532}"/>
    <cellStyle name="20% - uthevingsfarge 3 53 3" xfId="3209" xr:uid="{00000000-0005-0000-0000-0000B2300000}"/>
    <cellStyle name="20% - uthevingsfarge 3 53 3 2" xfId="38848" xr:uid="{00000000-0005-0000-0000-0000B3300000}"/>
    <cellStyle name="20% - uthevingsfarge 3 53 3_CC1" xfId="54333" xr:uid="{9FADBBB3-2202-4D05-9722-E75B3F5516EE}"/>
    <cellStyle name="20% - uthevingsfarge 3 53 4" xfId="38849" xr:uid="{00000000-0005-0000-0000-0000B4300000}"/>
    <cellStyle name="20% - uthevingsfarge 3 53 5" xfId="38850" xr:uid="{00000000-0005-0000-0000-0000B5300000}"/>
    <cellStyle name="20% - uthevingsfarge 3 53 6" xfId="38851" xr:uid="{00000000-0005-0000-0000-0000B6300000}"/>
    <cellStyle name="20% - uthevingsfarge 3 53 7" xfId="38842" xr:uid="{00000000-0005-0000-0000-0000B7300000}"/>
    <cellStyle name="20% - uthevingsfarge 3 53_4 manuell" xfId="54334"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4" xr:uid="{00000000-0005-0000-0000-0000BC300000}"/>
    <cellStyle name="20% - uthevingsfarge 3 54 2 2_CC1" xfId="54335" xr:uid="{7FB4129A-B4CE-4F79-A3B2-4C979DA7E3A4}"/>
    <cellStyle name="20% - uthevingsfarge 3 54 2 3" xfId="38855" xr:uid="{00000000-0005-0000-0000-0000BD300000}"/>
    <cellStyle name="20% - uthevingsfarge 3 54 2 4" xfId="38856" xr:uid="{00000000-0005-0000-0000-0000BE300000}"/>
    <cellStyle name="20% - uthevingsfarge 3 54 2 5" xfId="38857" xr:uid="{00000000-0005-0000-0000-0000BF300000}"/>
    <cellStyle name="20% - uthevingsfarge 3 54 2 6" xfId="38853" xr:uid="{00000000-0005-0000-0000-0000C0300000}"/>
    <cellStyle name="20% - uthevingsfarge 3 54 2_4 manuell" xfId="54336" xr:uid="{278B5F84-A079-4F08-9E18-76B815205D85}"/>
    <cellStyle name="20% - uthevingsfarge 3 54 3" xfId="3213" xr:uid="{00000000-0005-0000-0000-0000C2300000}"/>
    <cellStyle name="20% - uthevingsfarge 3 54 3 2" xfId="38858" xr:uid="{00000000-0005-0000-0000-0000C3300000}"/>
    <cellStyle name="20% - uthevingsfarge 3 54 3_CC1" xfId="54337" xr:uid="{01D7CAEE-4A36-4B0B-8888-5C66F3F442A9}"/>
    <cellStyle name="20% - uthevingsfarge 3 54 4" xfId="38859" xr:uid="{00000000-0005-0000-0000-0000C4300000}"/>
    <cellStyle name="20% - uthevingsfarge 3 54 5" xfId="38860" xr:uid="{00000000-0005-0000-0000-0000C5300000}"/>
    <cellStyle name="20% - uthevingsfarge 3 54 6" xfId="38861" xr:uid="{00000000-0005-0000-0000-0000C6300000}"/>
    <cellStyle name="20% - uthevingsfarge 3 54 7" xfId="38852" xr:uid="{00000000-0005-0000-0000-0000C7300000}"/>
    <cellStyle name="20% - uthevingsfarge 3 54_4 manuell" xfId="54338"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4" xr:uid="{00000000-0005-0000-0000-0000CC300000}"/>
    <cellStyle name="20% - uthevingsfarge 3 55 2 2_CC1" xfId="54339" xr:uid="{C881D77D-1DB1-420C-B0E3-E5CBC7F20B53}"/>
    <cellStyle name="20% - uthevingsfarge 3 55 2 3" xfId="38865" xr:uid="{00000000-0005-0000-0000-0000CD300000}"/>
    <cellStyle name="20% - uthevingsfarge 3 55 2 4" xfId="38866" xr:uid="{00000000-0005-0000-0000-0000CE300000}"/>
    <cellStyle name="20% - uthevingsfarge 3 55 2 5" xfId="38867" xr:uid="{00000000-0005-0000-0000-0000CF300000}"/>
    <cellStyle name="20% - uthevingsfarge 3 55 2 6" xfId="38863" xr:uid="{00000000-0005-0000-0000-0000D0300000}"/>
    <cellStyle name="20% - uthevingsfarge 3 55 2_4 manuell" xfId="54340" xr:uid="{22544995-8FB4-4822-8EC4-C358F0B87643}"/>
    <cellStyle name="20% - uthevingsfarge 3 55 3" xfId="3217" xr:uid="{00000000-0005-0000-0000-0000D2300000}"/>
    <cellStyle name="20% - uthevingsfarge 3 55 3 2" xfId="38868" xr:uid="{00000000-0005-0000-0000-0000D3300000}"/>
    <cellStyle name="20% - uthevingsfarge 3 55 3_CC1" xfId="54341" xr:uid="{43467FC7-1C6B-42CB-9EEE-6D9BC56ED3DE}"/>
    <cellStyle name="20% - uthevingsfarge 3 55 4" xfId="38869" xr:uid="{00000000-0005-0000-0000-0000D4300000}"/>
    <cellStyle name="20% - uthevingsfarge 3 55 5" xfId="38870" xr:uid="{00000000-0005-0000-0000-0000D5300000}"/>
    <cellStyle name="20% - uthevingsfarge 3 55 6" xfId="38871" xr:uid="{00000000-0005-0000-0000-0000D6300000}"/>
    <cellStyle name="20% - uthevingsfarge 3 55 7" xfId="38862" xr:uid="{00000000-0005-0000-0000-0000D7300000}"/>
    <cellStyle name="20% - uthevingsfarge 3 55_4 manuell" xfId="54342"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4" xr:uid="{00000000-0005-0000-0000-0000DC300000}"/>
    <cellStyle name="20% - uthevingsfarge 3 56 2 2_CC1" xfId="54343" xr:uid="{FECDB715-C16F-4BF4-B407-EEFD7FB3757C}"/>
    <cellStyle name="20% - uthevingsfarge 3 56 2 3" xfId="38875" xr:uid="{00000000-0005-0000-0000-0000DD300000}"/>
    <cellStyle name="20% - uthevingsfarge 3 56 2 4" xfId="38876" xr:uid="{00000000-0005-0000-0000-0000DE300000}"/>
    <cellStyle name="20% - uthevingsfarge 3 56 2 5" xfId="38877" xr:uid="{00000000-0005-0000-0000-0000DF300000}"/>
    <cellStyle name="20% - uthevingsfarge 3 56 2 6" xfId="38873" xr:uid="{00000000-0005-0000-0000-0000E0300000}"/>
    <cellStyle name="20% - uthevingsfarge 3 56 2_4 manuell" xfId="54344" xr:uid="{8E7A0A38-D9F1-429C-AA07-32EA230472C0}"/>
    <cellStyle name="20% - uthevingsfarge 3 56 3" xfId="3221" xr:uid="{00000000-0005-0000-0000-0000E2300000}"/>
    <cellStyle name="20% - uthevingsfarge 3 56 3 2" xfId="38878" xr:uid="{00000000-0005-0000-0000-0000E3300000}"/>
    <cellStyle name="20% - uthevingsfarge 3 56 3_CC1" xfId="54345" xr:uid="{10A3DA55-4BBA-4EE0-A91C-A18480F0C892}"/>
    <cellStyle name="20% - uthevingsfarge 3 56 4" xfId="38879" xr:uid="{00000000-0005-0000-0000-0000E4300000}"/>
    <cellStyle name="20% - uthevingsfarge 3 56 5" xfId="38880" xr:uid="{00000000-0005-0000-0000-0000E5300000}"/>
    <cellStyle name="20% - uthevingsfarge 3 56 6" xfId="38881" xr:uid="{00000000-0005-0000-0000-0000E6300000}"/>
    <cellStyle name="20% - uthevingsfarge 3 56 7" xfId="38872" xr:uid="{00000000-0005-0000-0000-0000E7300000}"/>
    <cellStyle name="20% - uthevingsfarge 3 56_4 manuell" xfId="54346"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4" xr:uid="{00000000-0005-0000-0000-0000EC300000}"/>
    <cellStyle name="20% - uthevingsfarge 3 57 2 2_CC1" xfId="54347" xr:uid="{21ADE14E-BAD2-4C9D-8E9B-914ED6E83BEA}"/>
    <cellStyle name="20% - uthevingsfarge 3 57 2 3" xfId="38885" xr:uid="{00000000-0005-0000-0000-0000ED300000}"/>
    <cellStyle name="20% - uthevingsfarge 3 57 2 4" xfId="38886" xr:uid="{00000000-0005-0000-0000-0000EE300000}"/>
    <cellStyle name="20% - uthevingsfarge 3 57 2 5" xfId="38887" xr:uid="{00000000-0005-0000-0000-0000EF300000}"/>
    <cellStyle name="20% - uthevingsfarge 3 57 2 6" xfId="38883" xr:uid="{00000000-0005-0000-0000-0000F0300000}"/>
    <cellStyle name="20% - uthevingsfarge 3 57 2_4 manuell" xfId="54348" xr:uid="{8778CA29-0FED-42CE-862B-477909379BFD}"/>
    <cellStyle name="20% - uthevingsfarge 3 57 3" xfId="3225" xr:uid="{00000000-0005-0000-0000-0000F2300000}"/>
    <cellStyle name="20% - uthevingsfarge 3 57 3 2" xfId="38888" xr:uid="{00000000-0005-0000-0000-0000F3300000}"/>
    <cellStyle name="20% - uthevingsfarge 3 57 3_CC1" xfId="54349" xr:uid="{C526CCC5-4B87-4A67-A160-CF097DCEAFB2}"/>
    <cellStyle name="20% - uthevingsfarge 3 57 4" xfId="38889" xr:uid="{00000000-0005-0000-0000-0000F4300000}"/>
    <cellStyle name="20% - uthevingsfarge 3 57 5" xfId="38890" xr:uid="{00000000-0005-0000-0000-0000F5300000}"/>
    <cellStyle name="20% - uthevingsfarge 3 57 6" xfId="38891" xr:uid="{00000000-0005-0000-0000-0000F6300000}"/>
    <cellStyle name="20% - uthevingsfarge 3 57 7" xfId="38882" xr:uid="{00000000-0005-0000-0000-0000F7300000}"/>
    <cellStyle name="20% - uthevingsfarge 3 57_4 manuell" xfId="54350"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4" xr:uid="{00000000-0005-0000-0000-0000FC300000}"/>
    <cellStyle name="20% - uthevingsfarge 3 58 2 2_CC1" xfId="54351" xr:uid="{6B97B7FB-03D7-4397-B7EA-73262622781E}"/>
    <cellStyle name="20% - uthevingsfarge 3 58 2 3" xfId="38895" xr:uid="{00000000-0005-0000-0000-0000FD300000}"/>
    <cellStyle name="20% - uthevingsfarge 3 58 2 4" xfId="38896" xr:uid="{00000000-0005-0000-0000-0000FE300000}"/>
    <cellStyle name="20% - uthevingsfarge 3 58 2 5" xfId="38897" xr:uid="{00000000-0005-0000-0000-0000FF300000}"/>
    <cellStyle name="20% - uthevingsfarge 3 58 2 6" xfId="38893" xr:uid="{00000000-0005-0000-0000-000000310000}"/>
    <cellStyle name="20% - uthevingsfarge 3 58 2_4 manuell" xfId="54352" xr:uid="{6FB40FEE-CB98-41EF-8D91-7B2155F8F8B6}"/>
    <cellStyle name="20% - uthevingsfarge 3 58 3" xfId="3229" xr:uid="{00000000-0005-0000-0000-000002310000}"/>
    <cellStyle name="20% - uthevingsfarge 3 58 3 2" xfId="38898" xr:uid="{00000000-0005-0000-0000-000003310000}"/>
    <cellStyle name="20% - uthevingsfarge 3 58 3_CC1" xfId="54353" xr:uid="{A2580F32-A6B8-4BD0-8C33-B1CBD5983AF2}"/>
    <cellStyle name="20% - uthevingsfarge 3 58 4" xfId="38899" xr:uid="{00000000-0005-0000-0000-000004310000}"/>
    <cellStyle name="20% - uthevingsfarge 3 58 5" xfId="38900" xr:uid="{00000000-0005-0000-0000-000005310000}"/>
    <cellStyle name="20% - uthevingsfarge 3 58 6" xfId="38901" xr:uid="{00000000-0005-0000-0000-000006310000}"/>
    <cellStyle name="20% - uthevingsfarge 3 58 7" xfId="38892" xr:uid="{00000000-0005-0000-0000-000007310000}"/>
    <cellStyle name="20% - uthevingsfarge 3 58_4 manuell" xfId="54354"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4" xr:uid="{00000000-0005-0000-0000-00000C310000}"/>
    <cellStyle name="20% - uthevingsfarge 3 59 2 2_CC1" xfId="54355" xr:uid="{DA614232-FF28-4CE9-9686-39B8900A1E7C}"/>
    <cellStyle name="20% - uthevingsfarge 3 59 2 3" xfId="38905" xr:uid="{00000000-0005-0000-0000-00000D310000}"/>
    <cellStyle name="20% - uthevingsfarge 3 59 2 4" xfId="38906" xr:uid="{00000000-0005-0000-0000-00000E310000}"/>
    <cellStyle name="20% - uthevingsfarge 3 59 2 5" xfId="38907" xr:uid="{00000000-0005-0000-0000-00000F310000}"/>
    <cellStyle name="20% - uthevingsfarge 3 59 2 6" xfId="38903" xr:uid="{00000000-0005-0000-0000-000010310000}"/>
    <cellStyle name="20% - uthevingsfarge 3 59 2_4 manuell" xfId="54356" xr:uid="{B2317853-44C8-4EC7-805E-68B59C345CA5}"/>
    <cellStyle name="20% - uthevingsfarge 3 59 3" xfId="3233" xr:uid="{00000000-0005-0000-0000-000012310000}"/>
    <cellStyle name="20% - uthevingsfarge 3 59 3 2" xfId="38908" xr:uid="{00000000-0005-0000-0000-000013310000}"/>
    <cellStyle name="20% - uthevingsfarge 3 59 3_CC1" xfId="54357" xr:uid="{EB9A8CA5-0F64-4D9A-B807-3989019F3C0D}"/>
    <cellStyle name="20% - uthevingsfarge 3 59 4" xfId="38909" xr:uid="{00000000-0005-0000-0000-000014310000}"/>
    <cellStyle name="20% - uthevingsfarge 3 59 5" xfId="38910" xr:uid="{00000000-0005-0000-0000-000015310000}"/>
    <cellStyle name="20% - uthevingsfarge 3 59 6" xfId="38911" xr:uid="{00000000-0005-0000-0000-000016310000}"/>
    <cellStyle name="20% - uthevingsfarge 3 59 7" xfId="38902" xr:uid="{00000000-0005-0000-0000-000017310000}"/>
    <cellStyle name="20% - uthevingsfarge 3 59_4 manuell" xfId="54358"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4" xr:uid="{00000000-0005-0000-0000-00001C310000}"/>
    <cellStyle name="20% - uthevingsfarge 3 6 2 2_CC1" xfId="54359" xr:uid="{D8250A8F-9971-4268-8943-3B0720350F9D}"/>
    <cellStyle name="20% - uthevingsfarge 3 6 2 3" xfId="38915" xr:uid="{00000000-0005-0000-0000-00001D310000}"/>
    <cellStyle name="20% - uthevingsfarge 3 6 2 4" xfId="38916" xr:uid="{00000000-0005-0000-0000-00001E310000}"/>
    <cellStyle name="20% - uthevingsfarge 3 6 2 5" xfId="38917" xr:uid="{00000000-0005-0000-0000-00001F310000}"/>
    <cellStyle name="20% - uthevingsfarge 3 6 2 6" xfId="38913" xr:uid="{00000000-0005-0000-0000-000020310000}"/>
    <cellStyle name="20% - uthevingsfarge 3 6 2_3. Chng in credit spreads" xfId="44066" xr:uid="{00000000-0005-0000-0000-000021310000}"/>
    <cellStyle name="20% - uthevingsfarge 3 6 3" xfId="3237" xr:uid="{00000000-0005-0000-0000-000022310000}"/>
    <cellStyle name="20% - uthevingsfarge 3 6 3 2" xfId="14871" xr:uid="{00000000-0005-0000-0000-000023310000}"/>
    <cellStyle name="20% - uthevingsfarge 3 6 3 2 2" xfId="44067" xr:uid="{00000000-0005-0000-0000-000024310000}"/>
    <cellStyle name="20% - uthevingsfarge 3 6 3 3" xfId="38918" xr:uid="{00000000-0005-0000-0000-000025310000}"/>
    <cellStyle name="20% - uthevingsfarge 3 6 3_3. Chng in credit spreads" xfId="44068" xr:uid="{00000000-0005-0000-0000-000026310000}"/>
    <cellStyle name="20% - uthevingsfarge 3 6 4" xfId="14872" xr:uid="{00000000-0005-0000-0000-000027310000}"/>
    <cellStyle name="20% - uthevingsfarge 3 6 4 2" xfId="38919" xr:uid="{00000000-0005-0000-0000-000028310000}"/>
    <cellStyle name="20% - uthevingsfarge 3 6 5" xfId="14873" xr:uid="{00000000-0005-0000-0000-000029310000}"/>
    <cellStyle name="20% - uthevingsfarge 3 6 5 2" xfId="38920" xr:uid="{00000000-0005-0000-0000-00002A310000}"/>
    <cellStyle name="20% - uthevingsfarge 3 6 6" xfId="38921" xr:uid="{00000000-0005-0000-0000-00002B310000}"/>
    <cellStyle name="20% - uthevingsfarge 3 6 7" xfId="38912" xr:uid="{00000000-0005-0000-0000-00002C310000}"/>
    <cellStyle name="20% - uthevingsfarge 3 6 8" xfId="44069" xr:uid="{00000000-0005-0000-0000-00002D310000}"/>
    <cellStyle name="20% - uthevingsfarge 3 6 9" xfId="44070" xr:uid="{00000000-0005-0000-0000-00002E310000}"/>
    <cellStyle name="20% - uthevingsfarge 3 6_3. Chng in credit spreads" xfId="44071"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2" xr:uid="{00000000-0005-0000-0000-00004A310000}"/>
    <cellStyle name="20% - uthevingsfarge 3 69" xfId="44073"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4" xr:uid="{00000000-0005-0000-0000-00004F310000}"/>
    <cellStyle name="20% - uthevingsfarge 3 7 2 2_CC1" xfId="54360" xr:uid="{3CDAF850-7D1C-423E-A6A6-067039B4BFF8}"/>
    <cellStyle name="20% - uthevingsfarge 3 7 2 3" xfId="38925" xr:uid="{00000000-0005-0000-0000-000050310000}"/>
    <cellStyle name="20% - uthevingsfarge 3 7 2 4" xfId="38926" xr:uid="{00000000-0005-0000-0000-000051310000}"/>
    <cellStyle name="20% - uthevingsfarge 3 7 2 5" xfId="38927" xr:uid="{00000000-0005-0000-0000-000052310000}"/>
    <cellStyle name="20% - uthevingsfarge 3 7 2 6" xfId="38923" xr:uid="{00000000-0005-0000-0000-000053310000}"/>
    <cellStyle name="20% - uthevingsfarge 3 7 2_4 manuell" xfId="54361" xr:uid="{207A6E94-0A43-4DC5-B864-AB6490CEE42E}"/>
    <cellStyle name="20% - uthevingsfarge 3 7 3" xfId="3241" xr:uid="{00000000-0005-0000-0000-000055310000}"/>
    <cellStyle name="20% - uthevingsfarge 3 7 3 2" xfId="14889" xr:uid="{00000000-0005-0000-0000-000056310000}"/>
    <cellStyle name="20% - uthevingsfarge 3 7 3 3" xfId="38928" xr:uid="{00000000-0005-0000-0000-000057310000}"/>
    <cellStyle name="20% - uthevingsfarge 3 7 3_AVA DVA EL" xfId="14890" xr:uid="{00000000-0005-0000-0000-000058310000}"/>
    <cellStyle name="20% - uthevingsfarge 3 7 4" xfId="14891" xr:uid="{00000000-0005-0000-0000-000059310000}"/>
    <cellStyle name="20% - uthevingsfarge 3 7 4 2" xfId="38929" xr:uid="{00000000-0005-0000-0000-00005A310000}"/>
    <cellStyle name="20% - uthevingsfarge 3 7 5" xfId="14892" xr:uid="{00000000-0005-0000-0000-00005B310000}"/>
    <cellStyle name="20% - uthevingsfarge 3 7 5 2" xfId="38930" xr:uid="{00000000-0005-0000-0000-00005C310000}"/>
    <cellStyle name="20% - uthevingsfarge 3 7 6" xfId="38931" xr:uid="{00000000-0005-0000-0000-00005D310000}"/>
    <cellStyle name="20% - uthevingsfarge 3 7 7" xfId="38922" xr:uid="{00000000-0005-0000-0000-00005E310000}"/>
    <cellStyle name="20% - uthevingsfarge 3 7 8" xfId="44074" xr:uid="{00000000-0005-0000-0000-00005F310000}"/>
    <cellStyle name="20% - uthevingsfarge 3 7_3. Chng in credit spreads" xfId="44075" xr:uid="{00000000-0005-0000-0000-000060310000}"/>
    <cellStyle name="20% - uthevingsfarge 3 70" xfId="44076" xr:uid="{00000000-0005-0000-0000-000061310000}"/>
    <cellStyle name="20% - uthevingsfarge 3 71" xfId="44077" xr:uid="{00000000-0005-0000-0000-000062310000}"/>
    <cellStyle name="20% - uthevingsfarge 3 72" xfId="44078" xr:uid="{00000000-0005-0000-0000-000063310000}"/>
    <cellStyle name="20% - uthevingsfarge 3 73" xfId="44079" xr:uid="{00000000-0005-0000-0000-000064310000}"/>
    <cellStyle name="20% - uthevingsfarge 3 74" xfId="44080"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4" xr:uid="{00000000-0005-0000-0000-000069310000}"/>
    <cellStyle name="20% - uthevingsfarge 3 8 2 2_CC1" xfId="54362" xr:uid="{5B5613CF-9E0D-4B3D-9B72-85C8037CBC08}"/>
    <cellStyle name="20% - uthevingsfarge 3 8 2 3" xfId="38935" xr:uid="{00000000-0005-0000-0000-00006A310000}"/>
    <cellStyle name="20% - uthevingsfarge 3 8 2 4" xfId="38936" xr:uid="{00000000-0005-0000-0000-00006B310000}"/>
    <cellStyle name="20% - uthevingsfarge 3 8 2 5" xfId="38937" xr:uid="{00000000-0005-0000-0000-00006C310000}"/>
    <cellStyle name="20% - uthevingsfarge 3 8 2 6" xfId="38933" xr:uid="{00000000-0005-0000-0000-00006D310000}"/>
    <cellStyle name="20% - uthevingsfarge 3 8 2_4 manuell" xfId="54363" xr:uid="{5A1FB4A2-2B10-4617-95CC-B1E9E966DFA5}"/>
    <cellStyle name="20% - uthevingsfarge 3 8 3" xfId="3245" xr:uid="{00000000-0005-0000-0000-00006F310000}"/>
    <cellStyle name="20% - uthevingsfarge 3 8 3 2" xfId="38938" xr:uid="{00000000-0005-0000-0000-000070310000}"/>
    <cellStyle name="20% - uthevingsfarge 3 8 3_CC1" xfId="54364" xr:uid="{9FFC6C97-3984-4AA2-B4C3-A896CE2446B0}"/>
    <cellStyle name="20% - uthevingsfarge 3 8 4" xfId="38939" xr:uid="{00000000-0005-0000-0000-000071310000}"/>
    <cellStyle name="20% - uthevingsfarge 3 8 5" xfId="38940" xr:uid="{00000000-0005-0000-0000-000072310000}"/>
    <cellStyle name="20% - uthevingsfarge 3 8 6" xfId="38941" xr:uid="{00000000-0005-0000-0000-000073310000}"/>
    <cellStyle name="20% - uthevingsfarge 3 8 7" xfId="38932" xr:uid="{00000000-0005-0000-0000-000074310000}"/>
    <cellStyle name="20% - uthevingsfarge 3 8_3. Chng in credit spreads" xfId="44081"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4" xr:uid="{00000000-0005-0000-0000-000079310000}"/>
    <cellStyle name="20% - uthevingsfarge 3 9 2 2_CC1" xfId="54365" xr:uid="{CA5DD537-8138-41D3-B336-B46F4D3C199F}"/>
    <cellStyle name="20% - uthevingsfarge 3 9 2 3" xfId="38945" xr:uid="{00000000-0005-0000-0000-00007A310000}"/>
    <cellStyle name="20% - uthevingsfarge 3 9 2 4" xfId="38946" xr:uid="{00000000-0005-0000-0000-00007B310000}"/>
    <cellStyle name="20% - uthevingsfarge 3 9 2 5" xfId="38947" xr:uid="{00000000-0005-0000-0000-00007C310000}"/>
    <cellStyle name="20% - uthevingsfarge 3 9 2 6" xfId="38943" xr:uid="{00000000-0005-0000-0000-00007D310000}"/>
    <cellStyle name="20% - uthevingsfarge 3 9 2_4 manuell" xfId="54366" xr:uid="{3240F1C0-FAE4-4A01-807F-F0A11D024C9F}"/>
    <cellStyle name="20% - uthevingsfarge 3 9 3" xfId="3249" xr:uid="{00000000-0005-0000-0000-00007F310000}"/>
    <cellStyle name="20% - uthevingsfarge 3 9 3 2" xfId="38948" xr:uid="{00000000-0005-0000-0000-000080310000}"/>
    <cellStyle name="20% - uthevingsfarge 3 9 3_CC1" xfId="54367" xr:uid="{D4B382A1-1F7E-4AFF-9286-42EF61A5EBFF}"/>
    <cellStyle name="20% - uthevingsfarge 3 9 4" xfId="38949" xr:uid="{00000000-0005-0000-0000-000081310000}"/>
    <cellStyle name="20% - uthevingsfarge 3 9 5" xfId="38950" xr:uid="{00000000-0005-0000-0000-000082310000}"/>
    <cellStyle name="20% - uthevingsfarge 3 9 6" xfId="38951" xr:uid="{00000000-0005-0000-0000-000083310000}"/>
    <cellStyle name="20% - uthevingsfarge 3 9 7" xfId="38942" xr:uid="{00000000-0005-0000-0000-000084310000}"/>
    <cellStyle name="20% - uthevingsfarge 3 9_4 manuell" xfId="54368" xr:uid="{707AC325-0D63-4DB8-96C8-F511049FBB11}"/>
    <cellStyle name="20% - uthevingsfarge 3_4 manuell" xfId="54369"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4" xr:uid="{00000000-0005-0000-0000-00008B310000}"/>
    <cellStyle name="20% - uthevingsfarge 4 10 2 2_CC1" xfId="54370" xr:uid="{DEBA41D3-335D-4B5F-ACA2-A835B68DA144}"/>
    <cellStyle name="20% - uthevingsfarge 4 10 2 3" xfId="38955" xr:uid="{00000000-0005-0000-0000-00008C310000}"/>
    <cellStyle name="20% - uthevingsfarge 4 10 2 4" xfId="38956" xr:uid="{00000000-0005-0000-0000-00008D310000}"/>
    <cellStyle name="20% - uthevingsfarge 4 10 2 5" xfId="38957" xr:uid="{00000000-0005-0000-0000-00008E310000}"/>
    <cellStyle name="20% - uthevingsfarge 4 10 2 6" xfId="38953" xr:uid="{00000000-0005-0000-0000-00008F310000}"/>
    <cellStyle name="20% - uthevingsfarge 4 10 2_4 manuell" xfId="54371" xr:uid="{85511C05-44AA-4DDB-B3D1-6A9B89010DC1}"/>
    <cellStyle name="20% - uthevingsfarge 4 10 3" xfId="3253" xr:uid="{00000000-0005-0000-0000-000091310000}"/>
    <cellStyle name="20% - uthevingsfarge 4 10 3 2" xfId="38958" xr:uid="{00000000-0005-0000-0000-000092310000}"/>
    <cellStyle name="20% - uthevingsfarge 4 10 3_CC1" xfId="54372" xr:uid="{111360E6-5228-4DED-B11A-1D90AF4BDC37}"/>
    <cellStyle name="20% - uthevingsfarge 4 10 4" xfId="38959" xr:uid="{00000000-0005-0000-0000-000093310000}"/>
    <cellStyle name="20% - uthevingsfarge 4 10 5" xfId="38960" xr:uid="{00000000-0005-0000-0000-000094310000}"/>
    <cellStyle name="20% - uthevingsfarge 4 10 6" xfId="38961" xr:uid="{00000000-0005-0000-0000-000095310000}"/>
    <cellStyle name="20% - uthevingsfarge 4 10 7" xfId="38952" xr:uid="{00000000-0005-0000-0000-000096310000}"/>
    <cellStyle name="20% - uthevingsfarge 4 10_4 manuell" xfId="54373"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4" xr:uid="{00000000-0005-0000-0000-00009B310000}"/>
    <cellStyle name="20% - uthevingsfarge 4 11 2 2_CC1" xfId="54374" xr:uid="{D8D5195F-1FD4-421F-8FD8-BEF501E177EB}"/>
    <cellStyle name="20% - uthevingsfarge 4 11 2 3" xfId="38965" xr:uid="{00000000-0005-0000-0000-00009C310000}"/>
    <cellStyle name="20% - uthevingsfarge 4 11 2 4" xfId="38966" xr:uid="{00000000-0005-0000-0000-00009D310000}"/>
    <cellStyle name="20% - uthevingsfarge 4 11 2 5" xfId="38967" xr:uid="{00000000-0005-0000-0000-00009E310000}"/>
    <cellStyle name="20% - uthevingsfarge 4 11 2 6" xfId="38963" xr:uid="{00000000-0005-0000-0000-00009F310000}"/>
    <cellStyle name="20% - uthevingsfarge 4 11 2_4 manuell" xfId="54375" xr:uid="{3F05AD16-AA54-49E0-8113-DC87ABF49A8E}"/>
    <cellStyle name="20% - uthevingsfarge 4 11 3" xfId="3257" xr:uid="{00000000-0005-0000-0000-0000A1310000}"/>
    <cellStyle name="20% - uthevingsfarge 4 11 3 2" xfId="38968" xr:uid="{00000000-0005-0000-0000-0000A2310000}"/>
    <cellStyle name="20% - uthevingsfarge 4 11 3_CC1" xfId="54376" xr:uid="{9E725916-FFEC-4E55-A94A-39EEDB49434B}"/>
    <cellStyle name="20% - uthevingsfarge 4 11 4" xfId="38969" xr:uid="{00000000-0005-0000-0000-0000A3310000}"/>
    <cellStyle name="20% - uthevingsfarge 4 11 5" xfId="38970" xr:uid="{00000000-0005-0000-0000-0000A4310000}"/>
    <cellStyle name="20% - uthevingsfarge 4 11 6" xfId="38971" xr:uid="{00000000-0005-0000-0000-0000A5310000}"/>
    <cellStyle name="20% - uthevingsfarge 4 11 7" xfId="38962" xr:uid="{00000000-0005-0000-0000-0000A6310000}"/>
    <cellStyle name="20% - uthevingsfarge 4 11_4 manuell" xfId="54377"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4" xr:uid="{00000000-0005-0000-0000-0000AB310000}"/>
    <cellStyle name="20% - uthevingsfarge 4 12 2 2_CC1" xfId="54378" xr:uid="{699811D8-419E-4C1B-8A96-C75CC58BA67B}"/>
    <cellStyle name="20% - uthevingsfarge 4 12 2 3" xfId="38975" xr:uid="{00000000-0005-0000-0000-0000AC310000}"/>
    <cellStyle name="20% - uthevingsfarge 4 12 2 4" xfId="38976" xr:uid="{00000000-0005-0000-0000-0000AD310000}"/>
    <cellStyle name="20% - uthevingsfarge 4 12 2 5" xfId="38977" xr:uid="{00000000-0005-0000-0000-0000AE310000}"/>
    <cellStyle name="20% - uthevingsfarge 4 12 2 6" xfId="38973" xr:uid="{00000000-0005-0000-0000-0000AF310000}"/>
    <cellStyle name="20% - uthevingsfarge 4 12 2_4 manuell" xfId="54379" xr:uid="{E5C582ED-ACBB-4B12-8524-C71BBC0FD82E}"/>
    <cellStyle name="20% - uthevingsfarge 4 12 3" xfId="3261" xr:uid="{00000000-0005-0000-0000-0000B1310000}"/>
    <cellStyle name="20% - uthevingsfarge 4 12 3 2" xfId="38978" xr:uid="{00000000-0005-0000-0000-0000B2310000}"/>
    <cellStyle name="20% - uthevingsfarge 4 12 3_CC1" xfId="54380" xr:uid="{1B8AB2C0-E85C-4FFA-B090-924148DB075C}"/>
    <cellStyle name="20% - uthevingsfarge 4 12 4" xfId="38979" xr:uid="{00000000-0005-0000-0000-0000B3310000}"/>
    <cellStyle name="20% - uthevingsfarge 4 12 5" xfId="38980" xr:uid="{00000000-0005-0000-0000-0000B4310000}"/>
    <cellStyle name="20% - uthevingsfarge 4 12 6" xfId="38981" xr:uid="{00000000-0005-0000-0000-0000B5310000}"/>
    <cellStyle name="20% - uthevingsfarge 4 12 7" xfId="38972" xr:uid="{00000000-0005-0000-0000-0000B6310000}"/>
    <cellStyle name="20% - uthevingsfarge 4 12_4 manuell" xfId="54381"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4" xr:uid="{00000000-0005-0000-0000-0000BB310000}"/>
    <cellStyle name="20% - uthevingsfarge 4 13 2 2_CC1" xfId="54382" xr:uid="{1AB78ECA-E212-4EDF-99E5-9B99388FB35D}"/>
    <cellStyle name="20% - uthevingsfarge 4 13 2 3" xfId="38985" xr:uid="{00000000-0005-0000-0000-0000BC310000}"/>
    <cellStyle name="20% - uthevingsfarge 4 13 2 4" xfId="38986" xr:uid="{00000000-0005-0000-0000-0000BD310000}"/>
    <cellStyle name="20% - uthevingsfarge 4 13 2 5" xfId="38987" xr:uid="{00000000-0005-0000-0000-0000BE310000}"/>
    <cellStyle name="20% - uthevingsfarge 4 13 2 6" xfId="38983" xr:uid="{00000000-0005-0000-0000-0000BF310000}"/>
    <cellStyle name="20% - uthevingsfarge 4 13 2_4 manuell" xfId="54383" xr:uid="{B1998CB7-8431-4D93-BBD9-CF72801677B5}"/>
    <cellStyle name="20% - uthevingsfarge 4 13 3" xfId="3265" xr:uid="{00000000-0005-0000-0000-0000C1310000}"/>
    <cellStyle name="20% - uthevingsfarge 4 13 3 2" xfId="38988" xr:uid="{00000000-0005-0000-0000-0000C2310000}"/>
    <cellStyle name="20% - uthevingsfarge 4 13 3_CC1" xfId="54384" xr:uid="{568FC01A-9CE0-45F8-BA5F-31DE75924BAA}"/>
    <cellStyle name="20% - uthevingsfarge 4 13 4" xfId="38989" xr:uid="{00000000-0005-0000-0000-0000C3310000}"/>
    <cellStyle name="20% - uthevingsfarge 4 13 5" xfId="38990" xr:uid="{00000000-0005-0000-0000-0000C4310000}"/>
    <cellStyle name="20% - uthevingsfarge 4 13 6" xfId="38991" xr:uid="{00000000-0005-0000-0000-0000C5310000}"/>
    <cellStyle name="20% - uthevingsfarge 4 13 7" xfId="38982" xr:uid="{00000000-0005-0000-0000-0000C6310000}"/>
    <cellStyle name="20% - uthevingsfarge 4 13_4 manuell" xfId="54385"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4" xr:uid="{00000000-0005-0000-0000-0000CB310000}"/>
    <cellStyle name="20% - uthevingsfarge 4 14 2 2_CC1" xfId="54386" xr:uid="{5EE532EB-9D41-45D8-9C4D-D8F11E2C6939}"/>
    <cellStyle name="20% - uthevingsfarge 4 14 2 3" xfId="38995" xr:uid="{00000000-0005-0000-0000-0000CC310000}"/>
    <cellStyle name="20% - uthevingsfarge 4 14 2 4" xfId="38996" xr:uid="{00000000-0005-0000-0000-0000CD310000}"/>
    <cellStyle name="20% - uthevingsfarge 4 14 2 5" xfId="38997" xr:uid="{00000000-0005-0000-0000-0000CE310000}"/>
    <cellStyle name="20% - uthevingsfarge 4 14 2 6" xfId="38993" xr:uid="{00000000-0005-0000-0000-0000CF310000}"/>
    <cellStyle name="20% - uthevingsfarge 4 14 2_4 manuell" xfId="54387" xr:uid="{98AF729D-38C5-4070-8DE0-DD78FA800513}"/>
    <cellStyle name="20% - uthevingsfarge 4 14 3" xfId="3269" xr:uid="{00000000-0005-0000-0000-0000D1310000}"/>
    <cellStyle name="20% - uthevingsfarge 4 14 3 2" xfId="38998" xr:uid="{00000000-0005-0000-0000-0000D2310000}"/>
    <cellStyle name="20% - uthevingsfarge 4 14 3_CC1" xfId="54388" xr:uid="{E7596FE8-17ED-4820-A60B-00B277061D81}"/>
    <cellStyle name="20% - uthevingsfarge 4 14 4" xfId="38999" xr:uid="{00000000-0005-0000-0000-0000D3310000}"/>
    <cellStyle name="20% - uthevingsfarge 4 14 5" xfId="39000" xr:uid="{00000000-0005-0000-0000-0000D4310000}"/>
    <cellStyle name="20% - uthevingsfarge 4 14 6" xfId="39001" xr:uid="{00000000-0005-0000-0000-0000D5310000}"/>
    <cellStyle name="20% - uthevingsfarge 4 14 7" xfId="38992" xr:uid="{00000000-0005-0000-0000-0000D6310000}"/>
    <cellStyle name="20% - uthevingsfarge 4 14_4 manuell" xfId="54389"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4" xr:uid="{00000000-0005-0000-0000-0000DB310000}"/>
    <cellStyle name="20% - uthevingsfarge 4 15 2 2_CC1" xfId="54390" xr:uid="{695D4CDE-9B87-4278-A015-76B2AB0C9A56}"/>
    <cellStyle name="20% - uthevingsfarge 4 15 2 3" xfId="39005" xr:uid="{00000000-0005-0000-0000-0000DC310000}"/>
    <cellStyle name="20% - uthevingsfarge 4 15 2 4" xfId="39006" xr:uid="{00000000-0005-0000-0000-0000DD310000}"/>
    <cellStyle name="20% - uthevingsfarge 4 15 2 5" xfId="39007" xr:uid="{00000000-0005-0000-0000-0000DE310000}"/>
    <cellStyle name="20% - uthevingsfarge 4 15 2 6" xfId="39003" xr:uid="{00000000-0005-0000-0000-0000DF310000}"/>
    <cellStyle name="20% - uthevingsfarge 4 15 2_4 manuell" xfId="54391" xr:uid="{A6DBCBE8-C975-4B04-AD79-B4692F17328B}"/>
    <cellStyle name="20% - uthevingsfarge 4 15 3" xfId="3273" xr:uid="{00000000-0005-0000-0000-0000E1310000}"/>
    <cellStyle name="20% - uthevingsfarge 4 15 3 2" xfId="39008" xr:uid="{00000000-0005-0000-0000-0000E2310000}"/>
    <cellStyle name="20% - uthevingsfarge 4 15 3_CC1" xfId="54392" xr:uid="{C98476A0-1E3E-4624-961E-A41FBA81BB26}"/>
    <cellStyle name="20% - uthevingsfarge 4 15 4" xfId="39009" xr:uid="{00000000-0005-0000-0000-0000E3310000}"/>
    <cellStyle name="20% - uthevingsfarge 4 15 5" xfId="39010" xr:uid="{00000000-0005-0000-0000-0000E4310000}"/>
    <cellStyle name="20% - uthevingsfarge 4 15 6" xfId="39011" xr:uid="{00000000-0005-0000-0000-0000E5310000}"/>
    <cellStyle name="20% - uthevingsfarge 4 15 7" xfId="39002" xr:uid="{00000000-0005-0000-0000-0000E6310000}"/>
    <cellStyle name="20% - uthevingsfarge 4 15_4 manuell" xfId="54393"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4" xr:uid="{00000000-0005-0000-0000-0000EB310000}"/>
    <cellStyle name="20% - uthevingsfarge 4 16 2 2_CC1" xfId="54394" xr:uid="{0AF2B209-F48D-44FC-BECE-C146BE48814C}"/>
    <cellStyle name="20% - uthevingsfarge 4 16 2 3" xfId="39015" xr:uid="{00000000-0005-0000-0000-0000EC310000}"/>
    <cellStyle name="20% - uthevingsfarge 4 16 2 4" xfId="39016" xr:uid="{00000000-0005-0000-0000-0000ED310000}"/>
    <cellStyle name="20% - uthevingsfarge 4 16 2 5" xfId="39017" xr:uid="{00000000-0005-0000-0000-0000EE310000}"/>
    <cellStyle name="20% - uthevingsfarge 4 16 2 6" xfId="39013" xr:uid="{00000000-0005-0000-0000-0000EF310000}"/>
    <cellStyle name="20% - uthevingsfarge 4 16 2_4 manuell" xfId="54395" xr:uid="{FE6C69FB-509A-4E6B-8939-0749B1175BD9}"/>
    <cellStyle name="20% - uthevingsfarge 4 16 3" xfId="3277" xr:uid="{00000000-0005-0000-0000-0000F1310000}"/>
    <cellStyle name="20% - uthevingsfarge 4 16 3 2" xfId="39018" xr:uid="{00000000-0005-0000-0000-0000F2310000}"/>
    <cellStyle name="20% - uthevingsfarge 4 16 3_CC1" xfId="54396" xr:uid="{6F6C4409-0933-41E3-90A5-2CD63E9BFA47}"/>
    <cellStyle name="20% - uthevingsfarge 4 16 4" xfId="39019" xr:uid="{00000000-0005-0000-0000-0000F3310000}"/>
    <cellStyle name="20% - uthevingsfarge 4 16 5" xfId="39020" xr:uid="{00000000-0005-0000-0000-0000F4310000}"/>
    <cellStyle name="20% - uthevingsfarge 4 16 6" xfId="39021" xr:uid="{00000000-0005-0000-0000-0000F5310000}"/>
    <cellStyle name="20% - uthevingsfarge 4 16 7" xfId="39012" xr:uid="{00000000-0005-0000-0000-0000F6310000}"/>
    <cellStyle name="20% - uthevingsfarge 4 16_4 manuell" xfId="54397"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4" xr:uid="{00000000-0005-0000-0000-0000FB310000}"/>
    <cellStyle name="20% - uthevingsfarge 4 17 2 2_CC1" xfId="54398" xr:uid="{9069E227-0304-4C38-91FD-D287DBF86C66}"/>
    <cellStyle name="20% - uthevingsfarge 4 17 2 3" xfId="39025" xr:uid="{00000000-0005-0000-0000-0000FC310000}"/>
    <cellStyle name="20% - uthevingsfarge 4 17 2 4" xfId="39026" xr:uid="{00000000-0005-0000-0000-0000FD310000}"/>
    <cellStyle name="20% - uthevingsfarge 4 17 2 5" xfId="39027" xr:uid="{00000000-0005-0000-0000-0000FE310000}"/>
    <cellStyle name="20% - uthevingsfarge 4 17 2 6" xfId="39023" xr:uid="{00000000-0005-0000-0000-0000FF310000}"/>
    <cellStyle name="20% - uthevingsfarge 4 17 2_4 manuell" xfId="54399" xr:uid="{BFF0DD30-76DD-4F75-9AE4-3E8BE8190918}"/>
    <cellStyle name="20% - uthevingsfarge 4 17 3" xfId="3281" xr:uid="{00000000-0005-0000-0000-000001320000}"/>
    <cellStyle name="20% - uthevingsfarge 4 17 3 2" xfId="39028" xr:uid="{00000000-0005-0000-0000-000002320000}"/>
    <cellStyle name="20% - uthevingsfarge 4 17 3_CC1" xfId="54400" xr:uid="{53C6F186-52E0-43D8-ACFB-974B7D4BC24C}"/>
    <cellStyle name="20% - uthevingsfarge 4 17 4" xfId="39029" xr:uid="{00000000-0005-0000-0000-000003320000}"/>
    <cellStyle name="20% - uthevingsfarge 4 17 5" xfId="39030" xr:uid="{00000000-0005-0000-0000-000004320000}"/>
    <cellStyle name="20% - uthevingsfarge 4 17 6" xfId="39031" xr:uid="{00000000-0005-0000-0000-000005320000}"/>
    <cellStyle name="20% - uthevingsfarge 4 17 7" xfId="39022" xr:uid="{00000000-0005-0000-0000-000006320000}"/>
    <cellStyle name="20% - uthevingsfarge 4 17_4 manuell" xfId="54401"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4" xr:uid="{00000000-0005-0000-0000-00000B320000}"/>
    <cellStyle name="20% - uthevingsfarge 4 18 2 2_CC1" xfId="54402" xr:uid="{4C8769E6-589F-47AB-BC71-7D3633DE8505}"/>
    <cellStyle name="20% - uthevingsfarge 4 18 2 3" xfId="39035" xr:uid="{00000000-0005-0000-0000-00000C320000}"/>
    <cellStyle name="20% - uthevingsfarge 4 18 2 4" xfId="39036" xr:uid="{00000000-0005-0000-0000-00000D320000}"/>
    <cellStyle name="20% - uthevingsfarge 4 18 2 5" xfId="39037" xr:uid="{00000000-0005-0000-0000-00000E320000}"/>
    <cellStyle name="20% - uthevingsfarge 4 18 2 6" xfId="39033" xr:uid="{00000000-0005-0000-0000-00000F320000}"/>
    <cellStyle name="20% - uthevingsfarge 4 18 2_4 manuell" xfId="54403" xr:uid="{CA37B982-C2CA-4BA3-A294-AFF183B97AB3}"/>
    <cellStyle name="20% - uthevingsfarge 4 18 3" xfId="3285" xr:uid="{00000000-0005-0000-0000-000011320000}"/>
    <cellStyle name="20% - uthevingsfarge 4 18 3 2" xfId="39038" xr:uid="{00000000-0005-0000-0000-000012320000}"/>
    <cellStyle name="20% - uthevingsfarge 4 18 3_CC1" xfId="54404" xr:uid="{7FC02CE7-E944-45B0-85A7-65728D3C6D7B}"/>
    <cellStyle name="20% - uthevingsfarge 4 18 4" xfId="39039" xr:uid="{00000000-0005-0000-0000-000013320000}"/>
    <cellStyle name="20% - uthevingsfarge 4 18 5" xfId="39040" xr:uid="{00000000-0005-0000-0000-000014320000}"/>
    <cellStyle name="20% - uthevingsfarge 4 18 6" xfId="39041" xr:uid="{00000000-0005-0000-0000-000015320000}"/>
    <cellStyle name="20% - uthevingsfarge 4 18 7" xfId="39032" xr:uid="{00000000-0005-0000-0000-000016320000}"/>
    <cellStyle name="20% - uthevingsfarge 4 18_4 manuell" xfId="54405"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4" xr:uid="{00000000-0005-0000-0000-00001B320000}"/>
    <cellStyle name="20% - uthevingsfarge 4 19 2 2_CC1" xfId="54406" xr:uid="{2801B793-F5F3-4349-A264-574CA12AC177}"/>
    <cellStyle name="20% - uthevingsfarge 4 19 2 3" xfId="39045" xr:uid="{00000000-0005-0000-0000-00001C320000}"/>
    <cellStyle name="20% - uthevingsfarge 4 19 2 4" xfId="39046" xr:uid="{00000000-0005-0000-0000-00001D320000}"/>
    <cellStyle name="20% - uthevingsfarge 4 19 2 5" xfId="39047" xr:uid="{00000000-0005-0000-0000-00001E320000}"/>
    <cellStyle name="20% - uthevingsfarge 4 19 2 6" xfId="39043" xr:uid="{00000000-0005-0000-0000-00001F320000}"/>
    <cellStyle name="20% - uthevingsfarge 4 19 2_4 manuell" xfId="54407" xr:uid="{AE6652F3-54A7-4CFE-A415-57FCA2FB27AF}"/>
    <cellStyle name="20% - uthevingsfarge 4 19 3" xfId="3289" xr:uid="{00000000-0005-0000-0000-000021320000}"/>
    <cellStyle name="20% - uthevingsfarge 4 19 3 2" xfId="39048" xr:uid="{00000000-0005-0000-0000-000022320000}"/>
    <cellStyle name="20% - uthevingsfarge 4 19 3_CC1" xfId="54408" xr:uid="{33F9B350-FAFA-4766-8345-63AB04286499}"/>
    <cellStyle name="20% - uthevingsfarge 4 19 4" xfId="39049" xr:uid="{00000000-0005-0000-0000-000023320000}"/>
    <cellStyle name="20% - uthevingsfarge 4 19 5" xfId="39050" xr:uid="{00000000-0005-0000-0000-000024320000}"/>
    <cellStyle name="20% - uthevingsfarge 4 19 6" xfId="39051" xr:uid="{00000000-0005-0000-0000-000025320000}"/>
    <cellStyle name="20% - uthevingsfarge 4 19 7" xfId="39042" xr:uid="{00000000-0005-0000-0000-000026320000}"/>
    <cellStyle name="20% - uthevingsfarge 4 19_4 manuell" xfId="54409"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2" xr:uid="{00000000-0005-0000-0000-00002F320000}"/>
    <cellStyle name="20% - uthevingsfarge 4 2 14" xfId="44083" xr:uid="{00000000-0005-0000-0000-000030320000}"/>
    <cellStyle name="20% - uthevingsfarge 4 2 15" xfId="44084" xr:uid="{00000000-0005-0000-0000-000031320000}"/>
    <cellStyle name="20% - uthevingsfarge 4 2 16" xfId="44085" xr:uid="{00000000-0005-0000-0000-000032320000}"/>
    <cellStyle name="20% - uthevingsfarge 4 2 2" xfId="3291" xr:uid="{00000000-0005-0000-0000-000033320000}"/>
    <cellStyle name="20% - uthevingsfarge 4 2 2 10" xfId="44086" xr:uid="{00000000-0005-0000-0000-000034320000}"/>
    <cellStyle name="20% - uthevingsfarge 4 2 2 11" xfId="44087" xr:uid="{00000000-0005-0000-0000-000035320000}"/>
    <cellStyle name="20% - uthevingsfarge 4 2 2 2" xfId="3292" xr:uid="{00000000-0005-0000-0000-000036320000}"/>
    <cellStyle name="20% - uthevingsfarge 4 2 2 2 10" xfId="44088" xr:uid="{00000000-0005-0000-0000-000037320000}"/>
    <cellStyle name="20% - uthevingsfarge 4 2 2 2 2" xfId="14899" xr:uid="{00000000-0005-0000-0000-000038320000}"/>
    <cellStyle name="20% - uthevingsfarge 4 2 2 2 2 2" xfId="14900" xr:uid="{00000000-0005-0000-0000-000039320000}"/>
    <cellStyle name="20% - uthevingsfarge 4 2 2 2 2 2 2" xfId="44089" xr:uid="{00000000-0005-0000-0000-00003A320000}"/>
    <cellStyle name="20% - uthevingsfarge 4 2 2 2 2 2 2 2" xfId="44090" xr:uid="{00000000-0005-0000-0000-00003B320000}"/>
    <cellStyle name="20% - uthevingsfarge 4 2 2 2 2 2 3" xfId="44091" xr:uid="{00000000-0005-0000-0000-00003C320000}"/>
    <cellStyle name="20% - uthevingsfarge 4 2 2 2 2 2_3. Chng in credit spreads" xfId="44092" xr:uid="{00000000-0005-0000-0000-00003D320000}"/>
    <cellStyle name="20% - uthevingsfarge 4 2 2 2 2 3" xfId="14901" xr:uid="{00000000-0005-0000-0000-00003E320000}"/>
    <cellStyle name="20% - uthevingsfarge 4 2 2 2 2 3 2" xfId="44093" xr:uid="{00000000-0005-0000-0000-00003F320000}"/>
    <cellStyle name="20% - uthevingsfarge 4 2 2 2 2 4" xfId="44094" xr:uid="{00000000-0005-0000-0000-000040320000}"/>
    <cellStyle name="20% - uthevingsfarge 4 2 2 2 2 5" xfId="44095" xr:uid="{00000000-0005-0000-0000-000041320000}"/>
    <cellStyle name="20% - uthevingsfarge 4 2 2 2 2 6" xfId="44096" xr:uid="{00000000-0005-0000-0000-000042320000}"/>
    <cellStyle name="20% - uthevingsfarge 4 2 2 2 2_3. Chng in credit spreads" xfId="44097" xr:uid="{00000000-0005-0000-0000-000043320000}"/>
    <cellStyle name="20% - uthevingsfarge 4 2 2 2 3" xfId="14902" xr:uid="{00000000-0005-0000-0000-000044320000}"/>
    <cellStyle name="20% - uthevingsfarge 4 2 2 2 3 2" xfId="14903" xr:uid="{00000000-0005-0000-0000-000045320000}"/>
    <cellStyle name="20% - uthevingsfarge 4 2 2 2 3 2 2" xfId="44098" xr:uid="{00000000-0005-0000-0000-000046320000}"/>
    <cellStyle name="20% - uthevingsfarge 4 2 2 2 3 2 2 2" xfId="44099" xr:uid="{00000000-0005-0000-0000-000047320000}"/>
    <cellStyle name="20% - uthevingsfarge 4 2 2 2 3 2 3" xfId="44100" xr:uid="{00000000-0005-0000-0000-000048320000}"/>
    <cellStyle name="20% - uthevingsfarge 4 2 2 2 3 2_3. Chng in credit spreads" xfId="44101" xr:uid="{00000000-0005-0000-0000-000049320000}"/>
    <cellStyle name="20% - uthevingsfarge 4 2 2 2 3 3" xfId="14904" xr:uid="{00000000-0005-0000-0000-00004A320000}"/>
    <cellStyle name="20% - uthevingsfarge 4 2 2 2 3 3 2" xfId="44102" xr:uid="{00000000-0005-0000-0000-00004B320000}"/>
    <cellStyle name="20% - uthevingsfarge 4 2 2 2 3 4" xfId="44103" xr:uid="{00000000-0005-0000-0000-00004C320000}"/>
    <cellStyle name="20% - uthevingsfarge 4 2 2 2 3 5" xfId="44104" xr:uid="{00000000-0005-0000-0000-00004D320000}"/>
    <cellStyle name="20% - uthevingsfarge 4 2 2 2 3 6" xfId="44105" xr:uid="{00000000-0005-0000-0000-00004E320000}"/>
    <cellStyle name="20% - uthevingsfarge 4 2 2 2 3_3. Chng in credit spreads" xfId="44106" xr:uid="{00000000-0005-0000-0000-00004F320000}"/>
    <cellStyle name="20% - uthevingsfarge 4 2 2 2 4" xfId="14905" xr:uid="{00000000-0005-0000-0000-000050320000}"/>
    <cellStyle name="20% - uthevingsfarge 4 2 2 2 4 2" xfId="14906" xr:uid="{00000000-0005-0000-0000-000051320000}"/>
    <cellStyle name="20% - uthevingsfarge 4 2 2 2 4 2 2" xfId="44107" xr:uid="{00000000-0005-0000-0000-000052320000}"/>
    <cellStyle name="20% - uthevingsfarge 4 2 2 2 4 3" xfId="14907" xr:uid="{00000000-0005-0000-0000-000053320000}"/>
    <cellStyle name="20% - uthevingsfarge 4 2 2 2 4 4" xfId="44108" xr:uid="{00000000-0005-0000-0000-000054320000}"/>
    <cellStyle name="20% - uthevingsfarge 4 2 2 2 4 5" xfId="44109" xr:uid="{00000000-0005-0000-0000-000055320000}"/>
    <cellStyle name="20% - uthevingsfarge 4 2 2 2 4 6" xfId="44110" xr:uid="{00000000-0005-0000-0000-000056320000}"/>
    <cellStyle name="20% - uthevingsfarge 4 2 2 2 4_3. Chng in credit spreads" xfId="44111" xr:uid="{00000000-0005-0000-0000-000057320000}"/>
    <cellStyle name="20% - uthevingsfarge 4 2 2 2 5" xfId="14908" xr:uid="{00000000-0005-0000-0000-000058320000}"/>
    <cellStyle name="20% - uthevingsfarge 4 2 2 2 5 2" xfId="14909" xr:uid="{00000000-0005-0000-0000-000059320000}"/>
    <cellStyle name="20% - uthevingsfarge 4 2 2 2 5 2 2" xfId="44112" xr:uid="{00000000-0005-0000-0000-00005A320000}"/>
    <cellStyle name="20% - uthevingsfarge 4 2 2 2 5 3" xfId="14910" xr:uid="{00000000-0005-0000-0000-00005B320000}"/>
    <cellStyle name="20% - uthevingsfarge 4 2 2 2 5 4" xfId="44113" xr:uid="{00000000-0005-0000-0000-00005C320000}"/>
    <cellStyle name="20% - uthevingsfarge 4 2 2 2 5 5" xfId="44114" xr:uid="{00000000-0005-0000-0000-00005D320000}"/>
    <cellStyle name="20% - uthevingsfarge 4 2 2 2 5_3. Chng in credit spreads" xfId="44115" xr:uid="{00000000-0005-0000-0000-00005E320000}"/>
    <cellStyle name="20% - uthevingsfarge 4 2 2 2 6" xfId="14911" xr:uid="{00000000-0005-0000-0000-00005F320000}"/>
    <cellStyle name="20% - uthevingsfarge 4 2 2 2 6 2" xfId="44116" xr:uid="{00000000-0005-0000-0000-000060320000}"/>
    <cellStyle name="20% - uthevingsfarge 4 2 2 2 7" xfId="14912" xr:uid="{00000000-0005-0000-0000-000061320000}"/>
    <cellStyle name="20% - uthevingsfarge 4 2 2 2 8" xfId="39053" xr:uid="{00000000-0005-0000-0000-000062320000}"/>
    <cellStyle name="20% - uthevingsfarge 4 2 2 2 9" xfId="44117" xr:uid="{00000000-0005-0000-0000-000063320000}"/>
    <cellStyle name="20% - uthevingsfarge 4 2 2 2_3. Chng in credit spreads" xfId="44118" xr:uid="{00000000-0005-0000-0000-000064320000}"/>
    <cellStyle name="20% - uthevingsfarge 4 2 2 3" xfId="14913" xr:uid="{00000000-0005-0000-0000-000065320000}"/>
    <cellStyle name="20% - uthevingsfarge 4 2 2 3 2" xfId="14914" xr:uid="{00000000-0005-0000-0000-000066320000}"/>
    <cellStyle name="20% - uthevingsfarge 4 2 2 3 2 2" xfId="44119" xr:uid="{00000000-0005-0000-0000-000067320000}"/>
    <cellStyle name="20% - uthevingsfarge 4 2 2 3 2 2 2" xfId="44120" xr:uid="{00000000-0005-0000-0000-000068320000}"/>
    <cellStyle name="20% - uthevingsfarge 4 2 2 3 2 3" xfId="44121" xr:uid="{00000000-0005-0000-0000-000069320000}"/>
    <cellStyle name="20% - uthevingsfarge 4 2 2 3 2_3. Chng in credit spreads" xfId="44122" xr:uid="{00000000-0005-0000-0000-00006A320000}"/>
    <cellStyle name="20% - uthevingsfarge 4 2 2 3 3" xfId="14915" xr:uid="{00000000-0005-0000-0000-00006B320000}"/>
    <cellStyle name="20% - uthevingsfarge 4 2 2 3 3 2" xfId="44123" xr:uid="{00000000-0005-0000-0000-00006C320000}"/>
    <cellStyle name="20% - uthevingsfarge 4 2 2 3 4" xfId="39054" xr:uid="{00000000-0005-0000-0000-00006D320000}"/>
    <cellStyle name="20% - uthevingsfarge 4 2 2 3 5" xfId="44124" xr:uid="{00000000-0005-0000-0000-00006E320000}"/>
    <cellStyle name="20% - uthevingsfarge 4 2 2 3 6" xfId="44125" xr:uid="{00000000-0005-0000-0000-00006F320000}"/>
    <cellStyle name="20% - uthevingsfarge 4 2 2 3_3. Chng in credit spreads" xfId="44126" xr:uid="{00000000-0005-0000-0000-000070320000}"/>
    <cellStyle name="20% - uthevingsfarge 4 2 2 4" xfId="14916" xr:uid="{00000000-0005-0000-0000-000071320000}"/>
    <cellStyle name="20% - uthevingsfarge 4 2 2 4 2" xfId="14917" xr:uid="{00000000-0005-0000-0000-000072320000}"/>
    <cellStyle name="20% - uthevingsfarge 4 2 2 4 2 2" xfId="44127" xr:uid="{00000000-0005-0000-0000-000073320000}"/>
    <cellStyle name="20% - uthevingsfarge 4 2 2 4 2 2 2" xfId="44128" xr:uid="{00000000-0005-0000-0000-000074320000}"/>
    <cellStyle name="20% - uthevingsfarge 4 2 2 4 2 3" xfId="44129" xr:uid="{00000000-0005-0000-0000-000075320000}"/>
    <cellStyle name="20% - uthevingsfarge 4 2 2 4 2_3. Chng in credit spreads" xfId="44130" xr:uid="{00000000-0005-0000-0000-000076320000}"/>
    <cellStyle name="20% - uthevingsfarge 4 2 2 4 3" xfId="14918" xr:uid="{00000000-0005-0000-0000-000077320000}"/>
    <cellStyle name="20% - uthevingsfarge 4 2 2 4 3 2" xfId="44131" xr:uid="{00000000-0005-0000-0000-000078320000}"/>
    <cellStyle name="20% - uthevingsfarge 4 2 2 4 4" xfId="39055" xr:uid="{00000000-0005-0000-0000-000079320000}"/>
    <cellStyle name="20% - uthevingsfarge 4 2 2 4 5" xfId="44132" xr:uid="{00000000-0005-0000-0000-00007A320000}"/>
    <cellStyle name="20% - uthevingsfarge 4 2 2 4 6" xfId="44133" xr:uid="{00000000-0005-0000-0000-00007B320000}"/>
    <cellStyle name="20% - uthevingsfarge 4 2 2 4_3. Chng in credit spreads" xfId="44134" xr:uid="{00000000-0005-0000-0000-00007C320000}"/>
    <cellStyle name="20% - uthevingsfarge 4 2 2 5" xfId="14919" xr:uid="{00000000-0005-0000-0000-00007D320000}"/>
    <cellStyle name="20% - uthevingsfarge 4 2 2 5 2" xfId="14920" xr:uid="{00000000-0005-0000-0000-00007E320000}"/>
    <cellStyle name="20% - uthevingsfarge 4 2 2 5 2 2" xfId="44135" xr:uid="{00000000-0005-0000-0000-00007F320000}"/>
    <cellStyle name="20% - uthevingsfarge 4 2 2 5 2 2 2" xfId="44136" xr:uid="{00000000-0005-0000-0000-000080320000}"/>
    <cellStyle name="20% - uthevingsfarge 4 2 2 5 2 3" xfId="44137" xr:uid="{00000000-0005-0000-0000-000081320000}"/>
    <cellStyle name="20% - uthevingsfarge 4 2 2 5 2_3. Chng in credit spreads" xfId="44138" xr:uid="{00000000-0005-0000-0000-000082320000}"/>
    <cellStyle name="20% - uthevingsfarge 4 2 2 5 3" xfId="14921" xr:uid="{00000000-0005-0000-0000-000083320000}"/>
    <cellStyle name="20% - uthevingsfarge 4 2 2 5 3 2" xfId="44139" xr:uid="{00000000-0005-0000-0000-000084320000}"/>
    <cellStyle name="20% - uthevingsfarge 4 2 2 5 4" xfId="39056" xr:uid="{00000000-0005-0000-0000-000085320000}"/>
    <cellStyle name="20% - uthevingsfarge 4 2 2 5 5" xfId="44140" xr:uid="{00000000-0005-0000-0000-000086320000}"/>
    <cellStyle name="20% - uthevingsfarge 4 2 2 5 6" xfId="44141" xr:uid="{00000000-0005-0000-0000-000087320000}"/>
    <cellStyle name="20% - uthevingsfarge 4 2 2 5_3. Chng in credit spreads" xfId="44142" xr:uid="{00000000-0005-0000-0000-000088320000}"/>
    <cellStyle name="20% - uthevingsfarge 4 2 2 6" xfId="14922" xr:uid="{00000000-0005-0000-0000-000089320000}"/>
    <cellStyle name="20% - uthevingsfarge 4 2 2 6 2" xfId="14923" xr:uid="{00000000-0005-0000-0000-00008A320000}"/>
    <cellStyle name="20% - uthevingsfarge 4 2 2 6 2 2" xfId="44143" xr:uid="{00000000-0005-0000-0000-00008B320000}"/>
    <cellStyle name="20% - uthevingsfarge 4 2 2 6 3" xfId="14924" xr:uid="{00000000-0005-0000-0000-00008C320000}"/>
    <cellStyle name="20% - uthevingsfarge 4 2 2 6 4" xfId="44144" xr:uid="{00000000-0005-0000-0000-00008D320000}"/>
    <cellStyle name="20% - uthevingsfarge 4 2 2 6 5" xfId="44145" xr:uid="{00000000-0005-0000-0000-00008E320000}"/>
    <cellStyle name="20% - uthevingsfarge 4 2 2 6 6" xfId="44146" xr:uid="{00000000-0005-0000-0000-00008F320000}"/>
    <cellStyle name="20% - uthevingsfarge 4 2 2 6_3. Chng in credit spreads" xfId="44147" xr:uid="{00000000-0005-0000-0000-000090320000}"/>
    <cellStyle name="20% - uthevingsfarge 4 2 2 7" xfId="14925" xr:uid="{00000000-0005-0000-0000-000091320000}"/>
    <cellStyle name="20% - uthevingsfarge 4 2 2 7 2" xfId="44148" xr:uid="{00000000-0005-0000-0000-000092320000}"/>
    <cellStyle name="20% - uthevingsfarge 4 2 2 8" xfId="39052" xr:uid="{00000000-0005-0000-0000-000093320000}"/>
    <cellStyle name="20% - uthevingsfarge 4 2 2 9" xfId="44149" xr:uid="{00000000-0005-0000-0000-000094320000}"/>
    <cellStyle name="20% - uthevingsfarge 4 2 2_3. Chng in credit spreads" xfId="44150" xr:uid="{00000000-0005-0000-0000-000095320000}"/>
    <cellStyle name="20% - uthevingsfarge 4 2 3" xfId="12449" xr:uid="{00000000-0005-0000-0000-000096320000}"/>
    <cellStyle name="20% - uthevingsfarge 4 2 3 10" xfId="44151" xr:uid="{00000000-0005-0000-0000-000097320000}"/>
    <cellStyle name="20% - uthevingsfarge 4 2 3 2" xfId="14926" xr:uid="{00000000-0005-0000-0000-000098320000}"/>
    <cellStyle name="20% - uthevingsfarge 4 2 3 2 2" xfId="14927" xr:uid="{00000000-0005-0000-0000-000099320000}"/>
    <cellStyle name="20% - uthevingsfarge 4 2 3 2 2 2" xfId="44152" xr:uid="{00000000-0005-0000-0000-00009A320000}"/>
    <cellStyle name="20% - uthevingsfarge 4 2 3 2 2 2 2" xfId="44153" xr:uid="{00000000-0005-0000-0000-00009B320000}"/>
    <cellStyle name="20% - uthevingsfarge 4 2 3 2 2 3" xfId="44154" xr:uid="{00000000-0005-0000-0000-00009C320000}"/>
    <cellStyle name="20% - uthevingsfarge 4 2 3 2 2_3. Chng in credit spreads" xfId="44155" xr:uid="{00000000-0005-0000-0000-00009D320000}"/>
    <cellStyle name="20% - uthevingsfarge 4 2 3 2 3" xfId="14928" xr:uid="{00000000-0005-0000-0000-00009E320000}"/>
    <cellStyle name="20% - uthevingsfarge 4 2 3 2 3 2" xfId="44156" xr:uid="{00000000-0005-0000-0000-00009F320000}"/>
    <cellStyle name="20% - uthevingsfarge 4 2 3 2 3 2 2" xfId="44157" xr:uid="{00000000-0005-0000-0000-0000A0320000}"/>
    <cellStyle name="20% - uthevingsfarge 4 2 3 2 3 3" xfId="44158" xr:uid="{00000000-0005-0000-0000-0000A1320000}"/>
    <cellStyle name="20% - uthevingsfarge 4 2 3 2 3_3. Chng in credit spreads" xfId="44159" xr:uid="{00000000-0005-0000-0000-0000A2320000}"/>
    <cellStyle name="20% - uthevingsfarge 4 2 3 2 4" xfId="44160" xr:uid="{00000000-0005-0000-0000-0000A3320000}"/>
    <cellStyle name="20% - uthevingsfarge 4 2 3 2 4 2" xfId="44161" xr:uid="{00000000-0005-0000-0000-0000A4320000}"/>
    <cellStyle name="20% - uthevingsfarge 4 2 3 2 4 2 2" xfId="44162" xr:uid="{00000000-0005-0000-0000-0000A5320000}"/>
    <cellStyle name="20% - uthevingsfarge 4 2 3 2 4 3" xfId="44163" xr:uid="{00000000-0005-0000-0000-0000A6320000}"/>
    <cellStyle name="20% - uthevingsfarge 4 2 3 2 4_3. Chng in credit spreads" xfId="44164" xr:uid="{00000000-0005-0000-0000-0000A7320000}"/>
    <cellStyle name="20% - uthevingsfarge 4 2 3 2 5" xfId="44165" xr:uid="{00000000-0005-0000-0000-0000A8320000}"/>
    <cellStyle name="20% - uthevingsfarge 4 2 3 2 5 2" xfId="44166" xr:uid="{00000000-0005-0000-0000-0000A9320000}"/>
    <cellStyle name="20% - uthevingsfarge 4 2 3 2 6" xfId="44167" xr:uid="{00000000-0005-0000-0000-0000AA320000}"/>
    <cellStyle name="20% - uthevingsfarge 4 2 3 2_3. Chng in credit spreads" xfId="44168" xr:uid="{00000000-0005-0000-0000-0000AB320000}"/>
    <cellStyle name="20% - uthevingsfarge 4 2 3 3" xfId="14929" xr:uid="{00000000-0005-0000-0000-0000AC320000}"/>
    <cellStyle name="20% - uthevingsfarge 4 2 3 3 2" xfId="14930" xr:uid="{00000000-0005-0000-0000-0000AD320000}"/>
    <cellStyle name="20% - uthevingsfarge 4 2 3 3 2 2" xfId="44169" xr:uid="{00000000-0005-0000-0000-0000AE320000}"/>
    <cellStyle name="20% - uthevingsfarge 4 2 3 3 2 2 2" xfId="44170" xr:uid="{00000000-0005-0000-0000-0000AF320000}"/>
    <cellStyle name="20% - uthevingsfarge 4 2 3 3 2 3" xfId="44171" xr:uid="{00000000-0005-0000-0000-0000B0320000}"/>
    <cellStyle name="20% - uthevingsfarge 4 2 3 3 2_3. Chng in credit spreads" xfId="44172" xr:uid="{00000000-0005-0000-0000-0000B1320000}"/>
    <cellStyle name="20% - uthevingsfarge 4 2 3 3 3" xfId="14931" xr:uid="{00000000-0005-0000-0000-0000B2320000}"/>
    <cellStyle name="20% - uthevingsfarge 4 2 3 3 3 2" xfId="44173" xr:uid="{00000000-0005-0000-0000-0000B3320000}"/>
    <cellStyle name="20% - uthevingsfarge 4 2 3 3 4" xfId="44174" xr:uid="{00000000-0005-0000-0000-0000B4320000}"/>
    <cellStyle name="20% - uthevingsfarge 4 2 3 3 5" xfId="44175" xr:uid="{00000000-0005-0000-0000-0000B5320000}"/>
    <cellStyle name="20% - uthevingsfarge 4 2 3 3 6" xfId="44176" xr:uid="{00000000-0005-0000-0000-0000B6320000}"/>
    <cellStyle name="20% - uthevingsfarge 4 2 3 3_3. Chng in credit spreads" xfId="44177" xr:uid="{00000000-0005-0000-0000-0000B7320000}"/>
    <cellStyle name="20% - uthevingsfarge 4 2 3 4" xfId="14932" xr:uid="{00000000-0005-0000-0000-0000B8320000}"/>
    <cellStyle name="20% - uthevingsfarge 4 2 3 4 2" xfId="14933" xr:uid="{00000000-0005-0000-0000-0000B9320000}"/>
    <cellStyle name="20% - uthevingsfarge 4 2 3 4 2 2" xfId="44178" xr:uid="{00000000-0005-0000-0000-0000BA320000}"/>
    <cellStyle name="20% - uthevingsfarge 4 2 3 4 3" xfId="14934" xr:uid="{00000000-0005-0000-0000-0000BB320000}"/>
    <cellStyle name="20% - uthevingsfarge 4 2 3 4 4" xfId="44179" xr:uid="{00000000-0005-0000-0000-0000BC320000}"/>
    <cellStyle name="20% - uthevingsfarge 4 2 3 4 5" xfId="44180" xr:uid="{00000000-0005-0000-0000-0000BD320000}"/>
    <cellStyle name="20% - uthevingsfarge 4 2 3 4 6" xfId="44181" xr:uid="{00000000-0005-0000-0000-0000BE320000}"/>
    <cellStyle name="20% - uthevingsfarge 4 2 3 4_3. Chng in credit spreads" xfId="44182" xr:uid="{00000000-0005-0000-0000-0000BF320000}"/>
    <cellStyle name="20% - uthevingsfarge 4 2 3 5" xfId="14935" xr:uid="{00000000-0005-0000-0000-0000C0320000}"/>
    <cellStyle name="20% - uthevingsfarge 4 2 3 5 2" xfId="14936" xr:uid="{00000000-0005-0000-0000-0000C1320000}"/>
    <cellStyle name="20% - uthevingsfarge 4 2 3 5 2 2" xfId="44183" xr:uid="{00000000-0005-0000-0000-0000C2320000}"/>
    <cellStyle name="20% - uthevingsfarge 4 2 3 5 3" xfId="14937" xr:uid="{00000000-0005-0000-0000-0000C3320000}"/>
    <cellStyle name="20% - uthevingsfarge 4 2 3 5 4" xfId="44184" xr:uid="{00000000-0005-0000-0000-0000C4320000}"/>
    <cellStyle name="20% - uthevingsfarge 4 2 3 5 5" xfId="44185" xr:uid="{00000000-0005-0000-0000-0000C5320000}"/>
    <cellStyle name="20% - uthevingsfarge 4 2 3 5 6" xfId="44186" xr:uid="{00000000-0005-0000-0000-0000C6320000}"/>
    <cellStyle name="20% - uthevingsfarge 4 2 3 5_3. Chng in credit spreads" xfId="44187" xr:uid="{00000000-0005-0000-0000-0000C7320000}"/>
    <cellStyle name="20% - uthevingsfarge 4 2 3 6" xfId="14938" xr:uid="{00000000-0005-0000-0000-0000C8320000}"/>
    <cellStyle name="20% - uthevingsfarge 4 2 3 6 2" xfId="44188" xr:uid="{00000000-0005-0000-0000-0000C9320000}"/>
    <cellStyle name="20% - uthevingsfarge 4 2 3 6 2 2" xfId="44189" xr:uid="{00000000-0005-0000-0000-0000CA320000}"/>
    <cellStyle name="20% - uthevingsfarge 4 2 3 6 3" xfId="44190" xr:uid="{00000000-0005-0000-0000-0000CB320000}"/>
    <cellStyle name="20% - uthevingsfarge 4 2 3 6_3. Chng in credit spreads" xfId="44191" xr:uid="{00000000-0005-0000-0000-0000CC320000}"/>
    <cellStyle name="20% - uthevingsfarge 4 2 3 7" xfId="14939" xr:uid="{00000000-0005-0000-0000-0000CD320000}"/>
    <cellStyle name="20% - uthevingsfarge 4 2 3 7 2" xfId="44192" xr:uid="{00000000-0005-0000-0000-0000CE320000}"/>
    <cellStyle name="20% - uthevingsfarge 4 2 3 8" xfId="39057" xr:uid="{00000000-0005-0000-0000-0000CF320000}"/>
    <cellStyle name="20% - uthevingsfarge 4 2 3 9" xfId="44193" xr:uid="{00000000-0005-0000-0000-0000D0320000}"/>
    <cellStyle name="20% - uthevingsfarge 4 2 3_3. Chng in credit spreads" xfId="44194"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5" xr:uid="{00000000-0005-0000-0000-0000D5320000}"/>
    <cellStyle name="20% - uthevingsfarge 4 2 4 2 3" xfId="44196" xr:uid="{00000000-0005-0000-0000-0000D6320000}"/>
    <cellStyle name="20% - uthevingsfarge 4 2 4 2_3. Chng in credit spreads" xfId="44197" xr:uid="{00000000-0005-0000-0000-0000D7320000}"/>
    <cellStyle name="20% - uthevingsfarge 4 2 4 3" xfId="14943" xr:uid="{00000000-0005-0000-0000-0000D8320000}"/>
    <cellStyle name="20% - uthevingsfarge 4 2 4 3 2" xfId="44198" xr:uid="{00000000-0005-0000-0000-0000D9320000}"/>
    <cellStyle name="20% - uthevingsfarge 4 2 4 3 2 2" xfId="44199" xr:uid="{00000000-0005-0000-0000-0000DA320000}"/>
    <cellStyle name="20% - uthevingsfarge 4 2 4 3 3" xfId="44200" xr:uid="{00000000-0005-0000-0000-0000DB320000}"/>
    <cellStyle name="20% - uthevingsfarge 4 2 4 3_3. Chng in credit spreads" xfId="44201" xr:uid="{00000000-0005-0000-0000-0000DC320000}"/>
    <cellStyle name="20% - uthevingsfarge 4 2 4 4" xfId="14944" xr:uid="{00000000-0005-0000-0000-0000DD320000}"/>
    <cellStyle name="20% - uthevingsfarge 4 2 4 4 2" xfId="44202" xr:uid="{00000000-0005-0000-0000-0000DE320000}"/>
    <cellStyle name="20% - uthevingsfarge 4 2 4 4 2 2" xfId="44203" xr:uid="{00000000-0005-0000-0000-0000DF320000}"/>
    <cellStyle name="20% - uthevingsfarge 4 2 4 4 3" xfId="44204" xr:uid="{00000000-0005-0000-0000-0000E0320000}"/>
    <cellStyle name="20% - uthevingsfarge 4 2 4 4_3. Chng in credit spreads" xfId="44205" xr:uid="{00000000-0005-0000-0000-0000E1320000}"/>
    <cellStyle name="20% - uthevingsfarge 4 2 4 5" xfId="39058" xr:uid="{00000000-0005-0000-0000-0000E2320000}"/>
    <cellStyle name="20% - uthevingsfarge 4 2 4 5 2" xfId="44206" xr:uid="{00000000-0005-0000-0000-0000E3320000}"/>
    <cellStyle name="20% - uthevingsfarge 4 2 4 6" xfId="44207" xr:uid="{00000000-0005-0000-0000-0000E4320000}"/>
    <cellStyle name="20% - uthevingsfarge 4 2 4 7" xfId="44208" xr:uid="{00000000-0005-0000-0000-0000E5320000}"/>
    <cellStyle name="20% - uthevingsfarge 4 2 4_3. Chng in credit spreads" xfId="44209"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10" xr:uid="{00000000-0005-0000-0000-0000EA320000}"/>
    <cellStyle name="20% - uthevingsfarge 4 2 5 2 3" xfId="44211" xr:uid="{00000000-0005-0000-0000-0000EB320000}"/>
    <cellStyle name="20% - uthevingsfarge 4 2 5 2_3. Chng in credit spreads" xfId="44212" xr:uid="{00000000-0005-0000-0000-0000EC320000}"/>
    <cellStyle name="20% - uthevingsfarge 4 2 5 3" xfId="14948" xr:uid="{00000000-0005-0000-0000-0000ED320000}"/>
    <cellStyle name="20% - uthevingsfarge 4 2 5 3 2" xfId="44213" xr:uid="{00000000-0005-0000-0000-0000EE320000}"/>
    <cellStyle name="20% - uthevingsfarge 4 2 5 4" xfId="14949" xr:uid="{00000000-0005-0000-0000-0000EF320000}"/>
    <cellStyle name="20% - uthevingsfarge 4 2 5 5" xfId="39059" xr:uid="{00000000-0005-0000-0000-0000F0320000}"/>
    <cellStyle name="20% - uthevingsfarge 4 2 5 6" xfId="44214" xr:uid="{00000000-0005-0000-0000-0000F1320000}"/>
    <cellStyle name="20% - uthevingsfarge 4 2 5 7" xfId="44215" xr:uid="{00000000-0005-0000-0000-0000F2320000}"/>
    <cellStyle name="20% - uthevingsfarge 4 2 5_3. Chng in credit spreads" xfId="44216"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7" xr:uid="{00000000-0005-0000-0000-0000F7320000}"/>
    <cellStyle name="20% - uthevingsfarge 4 2 6 2 3" xfId="44218" xr:uid="{00000000-0005-0000-0000-0000F8320000}"/>
    <cellStyle name="20% - uthevingsfarge 4 2 6 2_3. Chng in credit spreads" xfId="44219" xr:uid="{00000000-0005-0000-0000-0000F9320000}"/>
    <cellStyle name="20% - uthevingsfarge 4 2 6 3" xfId="14953" xr:uid="{00000000-0005-0000-0000-0000FA320000}"/>
    <cellStyle name="20% - uthevingsfarge 4 2 6 3 2" xfId="44220" xr:uid="{00000000-0005-0000-0000-0000FB320000}"/>
    <cellStyle name="20% - uthevingsfarge 4 2 6 4" xfId="14954" xr:uid="{00000000-0005-0000-0000-0000FC320000}"/>
    <cellStyle name="20% - uthevingsfarge 4 2 6 5" xfId="39060" xr:uid="{00000000-0005-0000-0000-0000FD320000}"/>
    <cellStyle name="20% - uthevingsfarge 4 2 6 6" xfId="44221" xr:uid="{00000000-0005-0000-0000-0000FE320000}"/>
    <cellStyle name="20% - uthevingsfarge 4 2 6 7" xfId="44222" xr:uid="{00000000-0005-0000-0000-0000FF320000}"/>
    <cellStyle name="20% - uthevingsfarge 4 2 6_3. Chng in credit spreads" xfId="44223"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4"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5" xr:uid="{00000000-0005-0000-0000-000008330000}"/>
    <cellStyle name="20% - uthevingsfarge 4 2 7 6" xfId="44226" xr:uid="{00000000-0005-0000-0000-000009330000}"/>
    <cellStyle name="20% - uthevingsfarge 4 2 7_3. Chng in credit spreads" xfId="44227" xr:uid="{00000000-0005-0000-0000-00000A330000}"/>
    <cellStyle name="20% - uthevingsfarge 4 2 8" xfId="14961" xr:uid="{00000000-0005-0000-0000-00000B330000}"/>
    <cellStyle name="20% - uthevingsfarge 4 2 8 2" xfId="14962" xr:uid="{00000000-0005-0000-0000-00000C330000}"/>
    <cellStyle name="20% - uthevingsfarge 4 2 8 2 2" xfId="44228" xr:uid="{00000000-0005-0000-0000-00000D330000}"/>
    <cellStyle name="20% - uthevingsfarge 4 2 8 3" xfId="14963" xr:uid="{00000000-0005-0000-0000-00000E330000}"/>
    <cellStyle name="20% - uthevingsfarge 4 2 8 4" xfId="44229" xr:uid="{00000000-0005-0000-0000-00000F330000}"/>
    <cellStyle name="20% - uthevingsfarge 4 2 8_3. Chng in credit spreads" xfId="44230"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3" xr:uid="{00000000-0005-0000-0000-000019330000}"/>
    <cellStyle name="20% - uthevingsfarge 4 20 2 2_CC1" xfId="54410" xr:uid="{8B10A713-E9B5-4C27-A003-448F611A016F}"/>
    <cellStyle name="20% - uthevingsfarge 4 20 2 3" xfId="39064" xr:uid="{00000000-0005-0000-0000-00001A330000}"/>
    <cellStyle name="20% - uthevingsfarge 4 20 2 4" xfId="39065" xr:uid="{00000000-0005-0000-0000-00001B330000}"/>
    <cellStyle name="20% - uthevingsfarge 4 20 2 5" xfId="39066" xr:uid="{00000000-0005-0000-0000-00001C330000}"/>
    <cellStyle name="20% - uthevingsfarge 4 20 2 6" xfId="39062" xr:uid="{00000000-0005-0000-0000-00001D330000}"/>
    <cellStyle name="20% - uthevingsfarge 4 20 2_4 manuell" xfId="54411" xr:uid="{9BD420B5-100A-4A6E-8849-61FB1C9EB2A5}"/>
    <cellStyle name="20% - uthevingsfarge 4 20 3" xfId="3297" xr:uid="{00000000-0005-0000-0000-00001F330000}"/>
    <cellStyle name="20% - uthevingsfarge 4 20 3 2" xfId="39067" xr:uid="{00000000-0005-0000-0000-000020330000}"/>
    <cellStyle name="20% - uthevingsfarge 4 20 3_CC1" xfId="54412" xr:uid="{1845819D-F8DC-4BE4-B16B-192537567176}"/>
    <cellStyle name="20% - uthevingsfarge 4 20 4" xfId="39068" xr:uid="{00000000-0005-0000-0000-000021330000}"/>
    <cellStyle name="20% - uthevingsfarge 4 20 5" xfId="39069" xr:uid="{00000000-0005-0000-0000-000022330000}"/>
    <cellStyle name="20% - uthevingsfarge 4 20 6" xfId="39070" xr:uid="{00000000-0005-0000-0000-000023330000}"/>
    <cellStyle name="20% - uthevingsfarge 4 20 7" xfId="39061" xr:uid="{00000000-0005-0000-0000-000024330000}"/>
    <cellStyle name="20% - uthevingsfarge 4 20_4 manuell" xfId="54413"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3" xr:uid="{00000000-0005-0000-0000-000029330000}"/>
    <cellStyle name="20% - uthevingsfarge 4 21 2 2_CC1" xfId="54414" xr:uid="{418AC8D2-42A5-4B35-BFC3-39BF968A0FF9}"/>
    <cellStyle name="20% - uthevingsfarge 4 21 2 3" xfId="39074" xr:uid="{00000000-0005-0000-0000-00002A330000}"/>
    <cellStyle name="20% - uthevingsfarge 4 21 2 4" xfId="39075" xr:uid="{00000000-0005-0000-0000-00002B330000}"/>
    <cellStyle name="20% - uthevingsfarge 4 21 2 5" xfId="39076" xr:uid="{00000000-0005-0000-0000-00002C330000}"/>
    <cellStyle name="20% - uthevingsfarge 4 21 2 6" xfId="39072" xr:uid="{00000000-0005-0000-0000-00002D330000}"/>
    <cellStyle name="20% - uthevingsfarge 4 21 2_4 manuell" xfId="54415" xr:uid="{5614D934-88FD-41DB-8D19-F0E4CB3251B7}"/>
    <cellStyle name="20% - uthevingsfarge 4 21 3" xfId="3301" xr:uid="{00000000-0005-0000-0000-00002F330000}"/>
    <cellStyle name="20% - uthevingsfarge 4 21 3 2" xfId="39077" xr:uid="{00000000-0005-0000-0000-000030330000}"/>
    <cellStyle name="20% - uthevingsfarge 4 21 3_CC1" xfId="54416" xr:uid="{BEB44324-4B96-4D11-A9EA-F7D03F046BE8}"/>
    <cellStyle name="20% - uthevingsfarge 4 21 4" xfId="39078" xr:uid="{00000000-0005-0000-0000-000031330000}"/>
    <cellStyle name="20% - uthevingsfarge 4 21 5" xfId="39079" xr:uid="{00000000-0005-0000-0000-000032330000}"/>
    <cellStyle name="20% - uthevingsfarge 4 21 6" xfId="39080" xr:uid="{00000000-0005-0000-0000-000033330000}"/>
    <cellStyle name="20% - uthevingsfarge 4 21 7" xfId="39071" xr:uid="{00000000-0005-0000-0000-000034330000}"/>
    <cellStyle name="20% - uthevingsfarge 4 21_4 manuell" xfId="54417"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3" xr:uid="{00000000-0005-0000-0000-000039330000}"/>
    <cellStyle name="20% - uthevingsfarge 4 22 2 2_CC1" xfId="54418" xr:uid="{AE0EB542-8A14-4100-BADE-1E505FD7B8C6}"/>
    <cellStyle name="20% - uthevingsfarge 4 22 2 3" xfId="39084" xr:uid="{00000000-0005-0000-0000-00003A330000}"/>
    <cellStyle name="20% - uthevingsfarge 4 22 2 4" xfId="39085" xr:uid="{00000000-0005-0000-0000-00003B330000}"/>
    <cellStyle name="20% - uthevingsfarge 4 22 2 5" xfId="39086" xr:uid="{00000000-0005-0000-0000-00003C330000}"/>
    <cellStyle name="20% - uthevingsfarge 4 22 2 6" xfId="39082" xr:uid="{00000000-0005-0000-0000-00003D330000}"/>
    <cellStyle name="20% - uthevingsfarge 4 22 2_4 manuell" xfId="54419" xr:uid="{135569B8-C8A9-4D8B-A11F-7DE89CA86E42}"/>
    <cellStyle name="20% - uthevingsfarge 4 22 3" xfId="3305" xr:uid="{00000000-0005-0000-0000-00003F330000}"/>
    <cellStyle name="20% - uthevingsfarge 4 22 3 2" xfId="39087" xr:uid="{00000000-0005-0000-0000-000040330000}"/>
    <cellStyle name="20% - uthevingsfarge 4 22 3_CC1" xfId="54420" xr:uid="{E33ECA52-6710-44EF-B475-0D15003BF1CD}"/>
    <cellStyle name="20% - uthevingsfarge 4 22 4" xfId="39088" xr:uid="{00000000-0005-0000-0000-000041330000}"/>
    <cellStyle name="20% - uthevingsfarge 4 22 5" xfId="39089" xr:uid="{00000000-0005-0000-0000-000042330000}"/>
    <cellStyle name="20% - uthevingsfarge 4 22 6" xfId="39090" xr:uid="{00000000-0005-0000-0000-000043330000}"/>
    <cellStyle name="20% - uthevingsfarge 4 22 7" xfId="39081" xr:uid="{00000000-0005-0000-0000-000044330000}"/>
    <cellStyle name="20% - uthevingsfarge 4 22_4 manuell" xfId="54421"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3" xr:uid="{00000000-0005-0000-0000-000049330000}"/>
    <cellStyle name="20% - uthevingsfarge 4 23 2 2_CC1" xfId="54422" xr:uid="{9881235A-AB66-4F58-A2E2-FB65CDD316EB}"/>
    <cellStyle name="20% - uthevingsfarge 4 23 2 3" xfId="39094" xr:uid="{00000000-0005-0000-0000-00004A330000}"/>
    <cellStyle name="20% - uthevingsfarge 4 23 2 4" xfId="39095" xr:uid="{00000000-0005-0000-0000-00004B330000}"/>
    <cellStyle name="20% - uthevingsfarge 4 23 2 5" xfId="39096" xr:uid="{00000000-0005-0000-0000-00004C330000}"/>
    <cellStyle name="20% - uthevingsfarge 4 23 2 6" xfId="39092" xr:uid="{00000000-0005-0000-0000-00004D330000}"/>
    <cellStyle name="20% - uthevingsfarge 4 23 2_4 manuell" xfId="54423" xr:uid="{14EFA32B-561E-457A-A25C-8959C6972B8E}"/>
    <cellStyle name="20% - uthevingsfarge 4 23 3" xfId="3309" xr:uid="{00000000-0005-0000-0000-00004F330000}"/>
    <cellStyle name="20% - uthevingsfarge 4 23 3 2" xfId="39097" xr:uid="{00000000-0005-0000-0000-000050330000}"/>
    <cellStyle name="20% - uthevingsfarge 4 23 3_CC1" xfId="54424" xr:uid="{686E318F-4EF2-4171-9EA6-DDADF4044A0D}"/>
    <cellStyle name="20% - uthevingsfarge 4 23 4" xfId="39098" xr:uid="{00000000-0005-0000-0000-000051330000}"/>
    <cellStyle name="20% - uthevingsfarge 4 23 5" xfId="39099" xr:uid="{00000000-0005-0000-0000-000052330000}"/>
    <cellStyle name="20% - uthevingsfarge 4 23 6" xfId="39100" xr:uid="{00000000-0005-0000-0000-000053330000}"/>
    <cellStyle name="20% - uthevingsfarge 4 23 7" xfId="39091" xr:uid="{00000000-0005-0000-0000-000054330000}"/>
    <cellStyle name="20% - uthevingsfarge 4 23_4 manuell" xfId="54425"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3" xr:uid="{00000000-0005-0000-0000-000059330000}"/>
    <cellStyle name="20% - uthevingsfarge 4 24 2 2_CC1" xfId="54426" xr:uid="{128DA47A-00FF-40B3-BA00-BFBECF9D76C0}"/>
    <cellStyle name="20% - uthevingsfarge 4 24 2 3" xfId="39104" xr:uid="{00000000-0005-0000-0000-00005A330000}"/>
    <cellStyle name="20% - uthevingsfarge 4 24 2 4" xfId="39105" xr:uid="{00000000-0005-0000-0000-00005B330000}"/>
    <cellStyle name="20% - uthevingsfarge 4 24 2 5" xfId="39106" xr:uid="{00000000-0005-0000-0000-00005C330000}"/>
    <cellStyle name="20% - uthevingsfarge 4 24 2 6" xfId="39102" xr:uid="{00000000-0005-0000-0000-00005D330000}"/>
    <cellStyle name="20% - uthevingsfarge 4 24 2_4 manuell" xfId="54427" xr:uid="{8C8D1CB8-008E-4DF5-B6BA-A22EFEFFEBBA}"/>
    <cellStyle name="20% - uthevingsfarge 4 24 3" xfId="3313" xr:uid="{00000000-0005-0000-0000-00005F330000}"/>
    <cellStyle name="20% - uthevingsfarge 4 24 3 2" xfId="39107" xr:uid="{00000000-0005-0000-0000-000060330000}"/>
    <cellStyle name="20% - uthevingsfarge 4 24 3_CC1" xfId="54428" xr:uid="{E7E468AF-DFEF-4A96-9CA1-148A975C506C}"/>
    <cellStyle name="20% - uthevingsfarge 4 24 4" xfId="39108" xr:uid="{00000000-0005-0000-0000-000061330000}"/>
    <cellStyle name="20% - uthevingsfarge 4 24 5" xfId="39109" xr:uid="{00000000-0005-0000-0000-000062330000}"/>
    <cellStyle name="20% - uthevingsfarge 4 24 6" xfId="39110" xr:uid="{00000000-0005-0000-0000-000063330000}"/>
    <cellStyle name="20% - uthevingsfarge 4 24 7" xfId="39101" xr:uid="{00000000-0005-0000-0000-000064330000}"/>
    <cellStyle name="20% - uthevingsfarge 4 24_4 manuell" xfId="54429"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3" xr:uid="{00000000-0005-0000-0000-000069330000}"/>
    <cellStyle name="20% - uthevingsfarge 4 25 2 2_CC1" xfId="54430" xr:uid="{4FDCDCE0-A7B6-44D7-AE06-0FAC4AD6047E}"/>
    <cellStyle name="20% - uthevingsfarge 4 25 2 3" xfId="39114" xr:uid="{00000000-0005-0000-0000-00006A330000}"/>
    <cellStyle name="20% - uthevingsfarge 4 25 2 4" xfId="39115" xr:uid="{00000000-0005-0000-0000-00006B330000}"/>
    <cellStyle name="20% - uthevingsfarge 4 25 2 5" xfId="39116" xr:uid="{00000000-0005-0000-0000-00006C330000}"/>
    <cellStyle name="20% - uthevingsfarge 4 25 2 6" xfId="39112" xr:uid="{00000000-0005-0000-0000-00006D330000}"/>
    <cellStyle name="20% - uthevingsfarge 4 25 2_4 manuell" xfId="54431" xr:uid="{DB781E42-5056-460F-A643-6EA45E9B78AF}"/>
    <cellStyle name="20% - uthevingsfarge 4 25 3" xfId="3317" xr:uid="{00000000-0005-0000-0000-00006F330000}"/>
    <cellStyle name="20% - uthevingsfarge 4 25 3 2" xfId="39117" xr:uid="{00000000-0005-0000-0000-000070330000}"/>
    <cellStyle name="20% - uthevingsfarge 4 25 3_CC1" xfId="54432" xr:uid="{31C7BD41-7CF0-4A1C-839A-F64F0DD0434B}"/>
    <cellStyle name="20% - uthevingsfarge 4 25 4" xfId="39118" xr:uid="{00000000-0005-0000-0000-000071330000}"/>
    <cellStyle name="20% - uthevingsfarge 4 25 5" xfId="39119" xr:uid="{00000000-0005-0000-0000-000072330000}"/>
    <cellStyle name="20% - uthevingsfarge 4 25 6" xfId="39120" xr:uid="{00000000-0005-0000-0000-000073330000}"/>
    <cellStyle name="20% - uthevingsfarge 4 25 7" xfId="39111" xr:uid="{00000000-0005-0000-0000-000074330000}"/>
    <cellStyle name="20% - uthevingsfarge 4 25_4 manuell" xfId="54433"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3" xr:uid="{00000000-0005-0000-0000-000079330000}"/>
    <cellStyle name="20% - uthevingsfarge 4 26 2 2_CC1" xfId="54434" xr:uid="{136864D6-AEC0-4F7F-B60B-1851EDFAB430}"/>
    <cellStyle name="20% - uthevingsfarge 4 26 2 3" xfId="39124" xr:uid="{00000000-0005-0000-0000-00007A330000}"/>
    <cellStyle name="20% - uthevingsfarge 4 26 2 4" xfId="39125" xr:uid="{00000000-0005-0000-0000-00007B330000}"/>
    <cellStyle name="20% - uthevingsfarge 4 26 2 5" xfId="39126" xr:uid="{00000000-0005-0000-0000-00007C330000}"/>
    <cellStyle name="20% - uthevingsfarge 4 26 2 6" xfId="39122" xr:uid="{00000000-0005-0000-0000-00007D330000}"/>
    <cellStyle name="20% - uthevingsfarge 4 26 2_4 manuell" xfId="54435" xr:uid="{C096BCE3-0841-4DE0-A6D9-E20D89F006D1}"/>
    <cellStyle name="20% - uthevingsfarge 4 26 3" xfId="3321" xr:uid="{00000000-0005-0000-0000-00007F330000}"/>
    <cellStyle name="20% - uthevingsfarge 4 26 3 2" xfId="39127" xr:uid="{00000000-0005-0000-0000-000080330000}"/>
    <cellStyle name="20% - uthevingsfarge 4 26 3_CC1" xfId="54436" xr:uid="{C02D2009-C263-4917-97D7-A84B6FE88BD3}"/>
    <cellStyle name="20% - uthevingsfarge 4 26 4" xfId="39128" xr:uid="{00000000-0005-0000-0000-000081330000}"/>
    <cellStyle name="20% - uthevingsfarge 4 26 5" xfId="39129" xr:uid="{00000000-0005-0000-0000-000082330000}"/>
    <cellStyle name="20% - uthevingsfarge 4 26 6" xfId="39130" xr:uid="{00000000-0005-0000-0000-000083330000}"/>
    <cellStyle name="20% - uthevingsfarge 4 26 7" xfId="39121" xr:uid="{00000000-0005-0000-0000-000084330000}"/>
    <cellStyle name="20% - uthevingsfarge 4 26_4 manuell" xfId="54437"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3" xr:uid="{00000000-0005-0000-0000-000089330000}"/>
    <cellStyle name="20% - uthevingsfarge 4 27 2 2_CC1" xfId="54438" xr:uid="{8B24D685-13EC-49EE-B141-0A68E1DBD958}"/>
    <cellStyle name="20% - uthevingsfarge 4 27 2 3" xfId="39134" xr:uid="{00000000-0005-0000-0000-00008A330000}"/>
    <cellStyle name="20% - uthevingsfarge 4 27 2 4" xfId="39135" xr:uid="{00000000-0005-0000-0000-00008B330000}"/>
    <cellStyle name="20% - uthevingsfarge 4 27 2 5" xfId="39136" xr:uid="{00000000-0005-0000-0000-00008C330000}"/>
    <cellStyle name="20% - uthevingsfarge 4 27 2 6" xfId="39132" xr:uid="{00000000-0005-0000-0000-00008D330000}"/>
    <cellStyle name="20% - uthevingsfarge 4 27 2_4 manuell" xfId="54439" xr:uid="{545E331A-CE18-4104-B2DE-6FF3ACF9AFCB}"/>
    <cellStyle name="20% - uthevingsfarge 4 27 3" xfId="3325" xr:uid="{00000000-0005-0000-0000-00008F330000}"/>
    <cellStyle name="20% - uthevingsfarge 4 27 3 2" xfId="39137" xr:uid="{00000000-0005-0000-0000-000090330000}"/>
    <cellStyle name="20% - uthevingsfarge 4 27 3_CC1" xfId="54440" xr:uid="{CB75DE1F-8ABA-43BB-88F8-A681FE96F9B1}"/>
    <cellStyle name="20% - uthevingsfarge 4 27 4" xfId="39138" xr:uid="{00000000-0005-0000-0000-000091330000}"/>
    <cellStyle name="20% - uthevingsfarge 4 27 5" xfId="39139" xr:uid="{00000000-0005-0000-0000-000092330000}"/>
    <cellStyle name="20% - uthevingsfarge 4 27 6" xfId="39140" xr:uid="{00000000-0005-0000-0000-000093330000}"/>
    <cellStyle name="20% - uthevingsfarge 4 27 7" xfId="39131" xr:uid="{00000000-0005-0000-0000-000094330000}"/>
    <cellStyle name="20% - uthevingsfarge 4 27_4 manuell" xfId="54441"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3" xr:uid="{00000000-0005-0000-0000-000099330000}"/>
    <cellStyle name="20% - uthevingsfarge 4 28 2 2_CC1" xfId="54442" xr:uid="{254CC51A-463C-4C9E-A025-1C69B1534E99}"/>
    <cellStyle name="20% - uthevingsfarge 4 28 2 3" xfId="39144" xr:uid="{00000000-0005-0000-0000-00009A330000}"/>
    <cellStyle name="20% - uthevingsfarge 4 28 2 4" xfId="39145" xr:uid="{00000000-0005-0000-0000-00009B330000}"/>
    <cellStyle name="20% - uthevingsfarge 4 28 2 5" xfId="39146" xr:uid="{00000000-0005-0000-0000-00009C330000}"/>
    <cellStyle name="20% - uthevingsfarge 4 28 2 6" xfId="39142" xr:uid="{00000000-0005-0000-0000-00009D330000}"/>
    <cellStyle name="20% - uthevingsfarge 4 28 2_4 manuell" xfId="54443" xr:uid="{6F625E41-0578-4CED-9A1A-5B3B41EB9E42}"/>
    <cellStyle name="20% - uthevingsfarge 4 28 3" xfId="3329" xr:uid="{00000000-0005-0000-0000-00009F330000}"/>
    <cellStyle name="20% - uthevingsfarge 4 28 3 2" xfId="39147" xr:uid="{00000000-0005-0000-0000-0000A0330000}"/>
    <cellStyle name="20% - uthevingsfarge 4 28 3_CC1" xfId="54444" xr:uid="{189D43CB-9140-44DE-9051-7EFA62905388}"/>
    <cellStyle name="20% - uthevingsfarge 4 28 4" xfId="39148" xr:uid="{00000000-0005-0000-0000-0000A1330000}"/>
    <cellStyle name="20% - uthevingsfarge 4 28 5" xfId="39149" xr:uid="{00000000-0005-0000-0000-0000A2330000}"/>
    <cellStyle name="20% - uthevingsfarge 4 28 6" xfId="39150" xr:uid="{00000000-0005-0000-0000-0000A3330000}"/>
    <cellStyle name="20% - uthevingsfarge 4 28 7" xfId="39141" xr:uid="{00000000-0005-0000-0000-0000A4330000}"/>
    <cellStyle name="20% - uthevingsfarge 4 28_4 manuell" xfId="54445"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3" xr:uid="{00000000-0005-0000-0000-0000A9330000}"/>
    <cellStyle name="20% - uthevingsfarge 4 29 2 2_CC1" xfId="54446" xr:uid="{A21E2EB7-83DC-4F79-AFAC-50CF6122D9D3}"/>
    <cellStyle name="20% - uthevingsfarge 4 29 2 3" xfId="39154" xr:uid="{00000000-0005-0000-0000-0000AA330000}"/>
    <cellStyle name="20% - uthevingsfarge 4 29 2 4" xfId="39155" xr:uid="{00000000-0005-0000-0000-0000AB330000}"/>
    <cellStyle name="20% - uthevingsfarge 4 29 2 5" xfId="39156" xr:uid="{00000000-0005-0000-0000-0000AC330000}"/>
    <cellStyle name="20% - uthevingsfarge 4 29 2 6" xfId="39152" xr:uid="{00000000-0005-0000-0000-0000AD330000}"/>
    <cellStyle name="20% - uthevingsfarge 4 29 2_4 manuell" xfId="54447" xr:uid="{0D77269D-A056-4403-BDF2-2CFBC3D01C7D}"/>
    <cellStyle name="20% - uthevingsfarge 4 29 3" xfId="3333" xr:uid="{00000000-0005-0000-0000-0000AF330000}"/>
    <cellStyle name="20% - uthevingsfarge 4 29 3 2" xfId="39157" xr:uid="{00000000-0005-0000-0000-0000B0330000}"/>
    <cellStyle name="20% - uthevingsfarge 4 29 3_CC1" xfId="54448" xr:uid="{B1E789D0-2B96-4E01-9816-A21A67F3FBBC}"/>
    <cellStyle name="20% - uthevingsfarge 4 29 4" xfId="39158" xr:uid="{00000000-0005-0000-0000-0000B1330000}"/>
    <cellStyle name="20% - uthevingsfarge 4 29 5" xfId="39159" xr:uid="{00000000-0005-0000-0000-0000B2330000}"/>
    <cellStyle name="20% - uthevingsfarge 4 29 6" xfId="39160" xr:uid="{00000000-0005-0000-0000-0000B3330000}"/>
    <cellStyle name="20% - uthevingsfarge 4 29 7" xfId="39151" xr:uid="{00000000-0005-0000-0000-0000B4330000}"/>
    <cellStyle name="20% - uthevingsfarge 4 29_4 manuell" xfId="54449" xr:uid="{AAD9C157-2849-4CC6-ACED-2FB647946F63}"/>
    <cellStyle name="20% - uthevingsfarge 4 3" xfId="3334" xr:uid="{00000000-0005-0000-0000-0000B6330000}"/>
    <cellStyle name="20% - uthevingsfarge 4 3 10" xfId="44231" xr:uid="{00000000-0005-0000-0000-0000B7330000}"/>
    <cellStyle name="20% - uthevingsfarge 4 3 11" xfId="44232" xr:uid="{00000000-0005-0000-0000-0000B8330000}"/>
    <cellStyle name="20% - uthevingsfarge 4 3 2" xfId="3335" xr:uid="{00000000-0005-0000-0000-0000B9330000}"/>
    <cellStyle name="20% - uthevingsfarge 4 3 2 10" xfId="44233" xr:uid="{00000000-0005-0000-0000-0000BA330000}"/>
    <cellStyle name="20% - uthevingsfarge 4 3 2 2" xfId="3336" xr:uid="{00000000-0005-0000-0000-0000BB330000}"/>
    <cellStyle name="20% - uthevingsfarge 4 3 2 2 2" xfId="14968" xr:uid="{00000000-0005-0000-0000-0000BC330000}"/>
    <cellStyle name="20% - uthevingsfarge 4 3 2 2 2 2" xfId="44234" xr:uid="{00000000-0005-0000-0000-0000BD330000}"/>
    <cellStyle name="20% - uthevingsfarge 4 3 2 2 2 2 2" xfId="44235" xr:uid="{00000000-0005-0000-0000-0000BE330000}"/>
    <cellStyle name="20% - uthevingsfarge 4 3 2 2 2 3" xfId="44236" xr:uid="{00000000-0005-0000-0000-0000BF330000}"/>
    <cellStyle name="20% - uthevingsfarge 4 3 2 2 2_3. Chng in credit spreads" xfId="44237" xr:uid="{00000000-0005-0000-0000-0000C0330000}"/>
    <cellStyle name="20% - uthevingsfarge 4 3 2 2 3" xfId="14969" xr:uid="{00000000-0005-0000-0000-0000C1330000}"/>
    <cellStyle name="20% - uthevingsfarge 4 3 2 2 3 2" xfId="44238" xr:uid="{00000000-0005-0000-0000-0000C2330000}"/>
    <cellStyle name="20% - uthevingsfarge 4 3 2 2 3 2 2" xfId="44239" xr:uid="{00000000-0005-0000-0000-0000C3330000}"/>
    <cellStyle name="20% - uthevingsfarge 4 3 2 2 3 3" xfId="44240" xr:uid="{00000000-0005-0000-0000-0000C4330000}"/>
    <cellStyle name="20% - uthevingsfarge 4 3 2 2 3_3. Chng in credit spreads" xfId="44241" xr:uid="{00000000-0005-0000-0000-0000C5330000}"/>
    <cellStyle name="20% - uthevingsfarge 4 3 2 2 4" xfId="39163" xr:uid="{00000000-0005-0000-0000-0000C6330000}"/>
    <cellStyle name="20% - uthevingsfarge 4 3 2 2 4 2" xfId="44242" xr:uid="{00000000-0005-0000-0000-0000C7330000}"/>
    <cellStyle name="20% - uthevingsfarge 4 3 2 2 5" xfId="44243" xr:uid="{00000000-0005-0000-0000-0000C8330000}"/>
    <cellStyle name="20% - uthevingsfarge 4 3 2 2 6" xfId="44244" xr:uid="{00000000-0005-0000-0000-0000C9330000}"/>
    <cellStyle name="20% - uthevingsfarge 4 3 2 2_3. Chng in credit spreads" xfId="44245" xr:uid="{00000000-0005-0000-0000-0000CA330000}"/>
    <cellStyle name="20% - uthevingsfarge 4 3 2 3" xfId="14970" xr:uid="{00000000-0005-0000-0000-0000CB330000}"/>
    <cellStyle name="20% - uthevingsfarge 4 3 2 3 2" xfId="14971" xr:uid="{00000000-0005-0000-0000-0000CC330000}"/>
    <cellStyle name="20% - uthevingsfarge 4 3 2 3 2 2" xfId="44246" xr:uid="{00000000-0005-0000-0000-0000CD330000}"/>
    <cellStyle name="20% - uthevingsfarge 4 3 2 3 3" xfId="14972" xr:uid="{00000000-0005-0000-0000-0000CE330000}"/>
    <cellStyle name="20% - uthevingsfarge 4 3 2 3 4" xfId="39164" xr:uid="{00000000-0005-0000-0000-0000CF330000}"/>
    <cellStyle name="20% - uthevingsfarge 4 3 2 3 5" xfId="44247" xr:uid="{00000000-0005-0000-0000-0000D0330000}"/>
    <cellStyle name="20% - uthevingsfarge 4 3 2 3 6" xfId="44248" xr:uid="{00000000-0005-0000-0000-0000D1330000}"/>
    <cellStyle name="20% - uthevingsfarge 4 3 2 3_3. Chng in credit spreads" xfId="44249" xr:uid="{00000000-0005-0000-0000-0000D2330000}"/>
    <cellStyle name="20% - uthevingsfarge 4 3 2 4" xfId="14973" xr:uid="{00000000-0005-0000-0000-0000D3330000}"/>
    <cellStyle name="20% - uthevingsfarge 4 3 2 4 2" xfId="14974" xr:uid="{00000000-0005-0000-0000-0000D4330000}"/>
    <cellStyle name="20% - uthevingsfarge 4 3 2 4 2 2" xfId="44250" xr:uid="{00000000-0005-0000-0000-0000D5330000}"/>
    <cellStyle name="20% - uthevingsfarge 4 3 2 4 3" xfId="14975" xr:uid="{00000000-0005-0000-0000-0000D6330000}"/>
    <cellStyle name="20% - uthevingsfarge 4 3 2 4 4" xfId="39165" xr:uid="{00000000-0005-0000-0000-0000D7330000}"/>
    <cellStyle name="20% - uthevingsfarge 4 3 2 4 5" xfId="44251" xr:uid="{00000000-0005-0000-0000-0000D8330000}"/>
    <cellStyle name="20% - uthevingsfarge 4 3 2 4 6" xfId="44252" xr:uid="{00000000-0005-0000-0000-0000D9330000}"/>
    <cellStyle name="20% - uthevingsfarge 4 3 2 4_3. Chng in credit spreads" xfId="44253"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6" xr:uid="{00000000-0005-0000-0000-0000DE330000}"/>
    <cellStyle name="20% - uthevingsfarge 4 3 2 5 5" xfId="44254" xr:uid="{00000000-0005-0000-0000-0000DF330000}"/>
    <cellStyle name="20% - uthevingsfarge 4 3 2 5 6" xfId="44255"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2" xr:uid="{00000000-0005-0000-0000-0000E6330000}"/>
    <cellStyle name="20% - uthevingsfarge 4 3 2 9" xfId="44256" xr:uid="{00000000-0005-0000-0000-0000E7330000}"/>
    <cellStyle name="20% - uthevingsfarge 4 3 2_3. Chng in credit spreads" xfId="44257" xr:uid="{00000000-0005-0000-0000-0000E8330000}"/>
    <cellStyle name="20% - uthevingsfarge 4 3 3" xfId="3337" xr:uid="{00000000-0005-0000-0000-0000E9330000}"/>
    <cellStyle name="20% - uthevingsfarge 4 3 3 2" xfId="14984" xr:uid="{00000000-0005-0000-0000-0000EA330000}"/>
    <cellStyle name="20% - uthevingsfarge 4 3 3 2 2" xfId="44258" xr:uid="{00000000-0005-0000-0000-0000EB330000}"/>
    <cellStyle name="20% - uthevingsfarge 4 3 3 2 2 2" xfId="44259" xr:uid="{00000000-0005-0000-0000-0000EC330000}"/>
    <cellStyle name="20% - uthevingsfarge 4 3 3 2 2 2 2" xfId="44260" xr:uid="{00000000-0005-0000-0000-0000ED330000}"/>
    <cellStyle name="20% - uthevingsfarge 4 3 3 2 2 3" xfId="44261" xr:uid="{00000000-0005-0000-0000-0000EE330000}"/>
    <cellStyle name="20% - uthevingsfarge 4 3 3 2 2_3. Chng in credit spreads" xfId="44262" xr:uid="{00000000-0005-0000-0000-0000EF330000}"/>
    <cellStyle name="20% - uthevingsfarge 4 3 3 2 3" xfId="44263" xr:uid="{00000000-0005-0000-0000-0000F0330000}"/>
    <cellStyle name="20% - uthevingsfarge 4 3 3 2 3 2" xfId="44264" xr:uid="{00000000-0005-0000-0000-0000F1330000}"/>
    <cellStyle name="20% - uthevingsfarge 4 3 3 2 3 2 2" xfId="44265" xr:uid="{00000000-0005-0000-0000-0000F2330000}"/>
    <cellStyle name="20% - uthevingsfarge 4 3 3 2 3 3" xfId="44266" xr:uid="{00000000-0005-0000-0000-0000F3330000}"/>
    <cellStyle name="20% - uthevingsfarge 4 3 3 2 3_3. Chng in credit spreads" xfId="44267" xr:uid="{00000000-0005-0000-0000-0000F4330000}"/>
    <cellStyle name="20% - uthevingsfarge 4 3 3 2 4" xfId="44268" xr:uid="{00000000-0005-0000-0000-0000F5330000}"/>
    <cellStyle name="20% - uthevingsfarge 4 3 3 2 4 2" xfId="44269" xr:uid="{00000000-0005-0000-0000-0000F6330000}"/>
    <cellStyle name="20% - uthevingsfarge 4 3 3 2 5" xfId="44270" xr:uid="{00000000-0005-0000-0000-0000F7330000}"/>
    <cellStyle name="20% - uthevingsfarge 4 3 3 2_3. Chng in credit spreads" xfId="44271" xr:uid="{00000000-0005-0000-0000-0000F8330000}"/>
    <cellStyle name="20% - uthevingsfarge 4 3 3 3" xfId="14985" xr:uid="{00000000-0005-0000-0000-0000F9330000}"/>
    <cellStyle name="20% - uthevingsfarge 4 3 3 3 2" xfId="44272" xr:uid="{00000000-0005-0000-0000-0000FA330000}"/>
    <cellStyle name="20% - uthevingsfarge 4 3 3 3 2 2" xfId="44273" xr:uid="{00000000-0005-0000-0000-0000FB330000}"/>
    <cellStyle name="20% - uthevingsfarge 4 3 3 3 3" xfId="44274" xr:uid="{00000000-0005-0000-0000-0000FC330000}"/>
    <cellStyle name="20% - uthevingsfarge 4 3 3 3_3. Chng in credit spreads" xfId="44275" xr:uid="{00000000-0005-0000-0000-0000FD330000}"/>
    <cellStyle name="20% - uthevingsfarge 4 3 3 4" xfId="39167" xr:uid="{00000000-0005-0000-0000-0000FE330000}"/>
    <cellStyle name="20% - uthevingsfarge 4 3 3 4 2" xfId="44276" xr:uid="{00000000-0005-0000-0000-0000FF330000}"/>
    <cellStyle name="20% - uthevingsfarge 4 3 3 4 2 2" xfId="44277" xr:uid="{00000000-0005-0000-0000-000000340000}"/>
    <cellStyle name="20% - uthevingsfarge 4 3 3 4 3" xfId="44278" xr:uid="{00000000-0005-0000-0000-000001340000}"/>
    <cellStyle name="20% - uthevingsfarge 4 3 3 4_3. Chng in credit spreads" xfId="44279" xr:uid="{00000000-0005-0000-0000-000002340000}"/>
    <cellStyle name="20% - uthevingsfarge 4 3 3 5" xfId="44280" xr:uid="{00000000-0005-0000-0000-000003340000}"/>
    <cellStyle name="20% - uthevingsfarge 4 3 3 5 2" xfId="44281" xr:uid="{00000000-0005-0000-0000-000004340000}"/>
    <cellStyle name="20% - uthevingsfarge 4 3 3 6" xfId="44282" xr:uid="{00000000-0005-0000-0000-000005340000}"/>
    <cellStyle name="20% - uthevingsfarge 4 3 3_3. Chng in credit spreads" xfId="44283" xr:uid="{00000000-0005-0000-0000-000006340000}"/>
    <cellStyle name="20% - uthevingsfarge 4 3 4" xfId="14986" xr:uid="{00000000-0005-0000-0000-000007340000}"/>
    <cellStyle name="20% - uthevingsfarge 4 3 4 2" xfId="14987" xr:uid="{00000000-0005-0000-0000-000008340000}"/>
    <cellStyle name="20% - uthevingsfarge 4 3 4 2 2" xfId="44284" xr:uid="{00000000-0005-0000-0000-000009340000}"/>
    <cellStyle name="20% - uthevingsfarge 4 3 4 2 2 2" xfId="44285" xr:uid="{00000000-0005-0000-0000-00000A340000}"/>
    <cellStyle name="20% - uthevingsfarge 4 3 4 2 3" xfId="44286" xr:uid="{00000000-0005-0000-0000-00000B340000}"/>
    <cellStyle name="20% - uthevingsfarge 4 3 4 2_3. Chng in credit spreads" xfId="44287" xr:uid="{00000000-0005-0000-0000-00000C340000}"/>
    <cellStyle name="20% - uthevingsfarge 4 3 4 3" xfId="14988" xr:uid="{00000000-0005-0000-0000-00000D340000}"/>
    <cellStyle name="20% - uthevingsfarge 4 3 4 3 2" xfId="44288" xr:uid="{00000000-0005-0000-0000-00000E340000}"/>
    <cellStyle name="20% - uthevingsfarge 4 3 4 3 2 2" xfId="44289" xr:uid="{00000000-0005-0000-0000-00000F340000}"/>
    <cellStyle name="20% - uthevingsfarge 4 3 4 3 3" xfId="44290" xr:uid="{00000000-0005-0000-0000-000010340000}"/>
    <cellStyle name="20% - uthevingsfarge 4 3 4 3_3. Chng in credit spreads" xfId="44291" xr:uid="{00000000-0005-0000-0000-000011340000}"/>
    <cellStyle name="20% - uthevingsfarge 4 3 4 4" xfId="39168" xr:uid="{00000000-0005-0000-0000-000012340000}"/>
    <cellStyle name="20% - uthevingsfarge 4 3 4 4 2" xfId="44292" xr:uid="{00000000-0005-0000-0000-000013340000}"/>
    <cellStyle name="20% - uthevingsfarge 4 3 4 5" xfId="44293" xr:uid="{00000000-0005-0000-0000-000014340000}"/>
    <cellStyle name="20% - uthevingsfarge 4 3 4 6" xfId="44294" xr:uid="{00000000-0005-0000-0000-000015340000}"/>
    <cellStyle name="20% - uthevingsfarge 4 3 4_3. Chng in credit spreads" xfId="44295" xr:uid="{00000000-0005-0000-0000-000016340000}"/>
    <cellStyle name="20% - uthevingsfarge 4 3 5" xfId="14989" xr:uid="{00000000-0005-0000-0000-000017340000}"/>
    <cellStyle name="20% - uthevingsfarge 4 3 5 2" xfId="14990" xr:uid="{00000000-0005-0000-0000-000018340000}"/>
    <cellStyle name="20% - uthevingsfarge 4 3 5 2 2" xfId="44296" xr:uid="{00000000-0005-0000-0000-000019340000}"/>
    <cellStyle name="20% - uthevingsfarge 4 3 5 3" xfId="14991" xr:uid="{00000000-0005-0000-0000-00001A340000}"/>
    <cellStyle name="20% - uthevingsfarge 4 3 5 4" xfId="39169" xr:uid="{00000000-0005-0000-0000-00001B340000}"/>
    <cellStyle name="20% - uthevingsfarge 4 3 5 5" xfId="44297" xr:uid="{00000000-0005-0000-0000-00001C340000}"/>
    <cellStyle name="20% - uthevingsfarge 4 3 5 6" xfId="44298" xr:uid="{00000000-0005-0000-0000-00001D340000}"/>
    <cellStyle name="20% - uthevingsfarge 4 3 5_3. Chng in credit spreads" xfId="44299" xr:uid="{00000000-0005-0000-0000-00001E340000}"/>
    <cellStyle name="20% - uthevingsfarge 4 3 6" xfId="14992" xr:uid="{00000000-0005-0000-0000-00001F340000}"/>
    <cellStyle name="20% - uthevingsfarge 4 3 6 2" xfId="14993" xr:uid="{00000000-0005-0000-0000-000020340000}"/>
    <cellStyle name="20% - uthevingsfarge 4 3 6 2 2" xfId="44300" xr:uid="{00000000-0005-0000-0000-000021340000}"/>
    <cellStyle name="20% - uthevingsfarge 4 3 6 3" xfId="14994" xr:uid="{00000000-0005-0000-0000-000022340000}"/>
    <cellStyle name="20% - uthevingsfarge 4 3 6 4" xfId="39170" xr:uid="{00000000-0005-0000-0000-000023340000}"/>
    <cellStyle name="20% - uthevingsfarge 4 3 6 5" xfId="44301" xr:uid="{00000000-0005-0000-0000-000024340000}"/>
    <cellStyle name="20% - uthevingsfarge 4 3 6 6" xfId="44302" xr:uid="{00000000-0005-0000-0000-000025340000}"/>
    <cellStyle name="20% - uthevingsfarge 4 3 6_3. Chng in credit spreads" xfId="44303" xr:uid="{00000000-0005-0000-0000-000026340000}"/>
    <cellStyle name="20% - uthevingsfarge 4 3 7" xfId="14995" xr:uid="{00000000-0005-0000-0000-000027340000}"/>
    <cellStyle name="20% - uthevingsfarge 4 3 7 2" xfId="14996" xr:uid="{00000000-0005-0000-0000-000028340000}"/>
    <cellStyle name="20% - uthevingsfarge 4 3 7 2 2" xfId="44304" xr:uid="{00000000-0005-0000-0000-000029340000}"/>
    <cellStyle name="20% - uthevingsfarge 4 3 7 3" xfId="44305" xr:uid="{00000000-0005-0000-0000-00002A340000}"/>
    <cellStyle name="20% - uthevingsfarge 4 3 7_3. Chng in credit spreads" xfId="44306" xr:uid="{00000000-0005-0000-0000-00002B340000}"/>
    <cellStyle name="20% - uthevingsfarge 4 3 8" xfId="14997" xr:uid="{00000000-0005-0000-0000-00002C340000}"/>
    <cellStyle name="20% - uthevingsfarge 4 3 9" xfId="39161" xr:uid="{00000000-0005-0000-0000-00002D340000}"/>
    <cellStyle name="20% - uthevingsfarge 4 3_4 manuell" xfId="54450"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3" xr:uid="{00000000-0005-0000-0000-000032340000}"/>
    <cellStyle name="20% - uthevingsfarge 4 30 2 2_CC1" xfId="54451" xr:uid="{0FCD63EC-2031-4945-ABD3-88F065747E05}"/>
    <cellStyle name="20% - uthevingsfarge 4 30 2 3" xfId="39174" xr:uid="{00000000-0005-0000-0000-000033340000}"/>
    <cellStyle name="20% - uthevingsfarge 4 30 2 4" xfId="39175" xr:uid="{00000000-0005-0000-0000-000034340000}"/>
    <cellStyle name="20% - uthevingsfarge 4 30 2 5" xfId="39176" xr:uid="{00000000-0005-0000-0000-000035340000}"/>
    <cellStyle name="20% - uthevingsfarge 4 30 2 6" xfId="39172" xr:uid="{00000000-0005-0000-0000-000036340000}"/>
    <cellStyle name="20% - uthevingsfarge 4 30 2_4 manuell" xfId="54452" xr:uid="{05E073DD-5CCC-4E3E-96F3-9BAEABF9BAC2}"/>
    <cellStyle name="20% - uthevingsfarge 4 30 3" xfId="3341" xr:uid="{00000000-0005-0000-0000-000038340000}"/>
    <cellStyle name="20% - uthevingsfarge 4 30 3 2" xfId="39177" xr:uid="{00000000-0005-0000-0000-000039340000}"/>
    <cellStyle name="20% - uthevingsfarge 4 30 3_CC1" xfId="54453" xr:uid="{300215B1-B13D-4031-AD95-E604E2D029DB}"/>
    <cellStyle name="20% - uthevingsfarge 4 30 4" xfId="39178" xr:uid="{00000000-0005-0000-0000-00003A340000}"/>
    <cellStyle name="20% - uthevingsfarge 4 30 5" xfId="39179" xr:uid="{00000000-0005-0000-0000-00003B340000}"/>
    <cellStyle name="20% - uthevingsfarge 4 30 6" xfId="39180" xr:uid="{00000000-0005-0000-0000-00003C340000}"/>
    <cellStyle name="20% - uthevingsfarge 4 30 7" xfId="39171" xr:uid="{00000000-0005-0000-0000-00003D340000}"/>
    <cellStyle name="20% - uthevingsfarge 4 30_4 manuell" xfId="54454"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3" xr:uid="{00000000-0005-0000-0000-000042340000}"/>
    <cellStyle name="20% - uthevingsfarge 4 31 2 2_CC1" xfId="54455" xr:uid="{09AC40CD-D990-4DAD-81B5-AB14322A7887}"/>
    <cellStyle name="20% - uthevingsfarge 4 31 2 3" xfId="39184" xr:uid="{00000000-0005-0000-0000-000043340000}"/>
    <cellStyle name="20% - uthevingsfarge 4 31 2 4" xfId="39185" xr:uid="{00000000-0005-0000-0000-000044340000}"/>
    <cellStyle name="20% - uthevingsfarge 4 31 2 5" xfId="39186" xr:uid="{00000000-0005-0000-0000-000045340000}"/>
    <cellStyle name="20% - uthevingsfarge 4 31 2 6" xfId="39182" xr:uid="{00000000-0005-0000-0000-000046340000}"/>
    <cellStyle name="20% - uthevingsfarge 4 31 2_4 manuell" xfId="54456" xr:uid="{EA071418-61C7-4DAE-BD17-3A7D302A3306}"/>
    <cellStyle name="20% - uthevingsfarge 4 31 3" xfId="3345" xr:uid="{00000000-0005-0000-0000-000048340000}"/>
    <cellStyle name="20% - uthevingsfarge 4 31 3 2" xfId="39187" xr:uid="{00000000-0005-0000-0000-000049340000}"/>
    <cellStyle name="20% - uthevingsfarge 4 31 3_CC1" xfId="54457" xr:uid="{D6627B4E-D445-48E2-9CD6-BC8F41B09AFB}"/>
    <cellStyle name="20% - uthevingsfarge 4 31 4" xfId="39188" xr:uid="{00000000-0005-0000-0000-00004A340000}"/>
    <cellStyle name="20% - uthevingsfarge 4 31 5" xfId="39189" xr:uid="{00000000-0005-0000-0000-00004B340000}"/>
    <cellStyle name="20% - uthevingsfarge 4 31 6" xfId="39190" xr:uid="{00000000-0005-0000-0000-00004C340000}"/>
    <cellStyle name="20% - uthevingsfarge 4 31 7" xfId="39181" xr:uid="{00000000-0005-0000-0000-00004D340000}"/>
    <cellStyle name="20% - uthevingsfarge 4 31_4 manuell" xfId="54458"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3" xr:uid="{00000000-0005-0000-0000-000052340000}"/>
    <cellStyle name="20% - uthevingsfarge 4 32 2 2_CC1" xfId="54459" xr:uid="{A9018848-4BB4-4F97-A7FA-3A9993759952}"/>
    <cellStyle name="20% - uthevingsfarge 4 32 2 3" xfId="39194" xr:uid="{00000000-0005-0000-0000-000053340000}"/>
    <cellStyle name="20% - uthevingsfarge 4 32 2 4" xfId="39195" xr:uid="{00000000-0005-0000-0000-000054340000}"/>
    <cellStyle name="20% - uthevingsfarge 4 32 2 5" xfId="39196" xr:uid="{00000000-0005-0000-0000-000055340000}"/>
    <cellStyle name="20% - uthevingsfarge 4 32 2 6" xfId="39192" xr:uid="{00000000-0005-0000-0000-000056340000}"/>
    <cellStyle name="20% - uthevingsfarge 4 32 2_4 manuell" xfId="54460" xr:uid="{E4739CBB-D232-4EA8-8892-82D6DFB19727}"/>
    <cellStyle name="20% - uthevingsfarge 4 32 3" xfId="3349" xr:uid="{00000000-0005-0000-0000-000058340000}"/>
    <cellStyle name="20% - uthevingsfarge 4 32 3 2" xfId="39197" xr:uid="{00000000-0005-0000-0000-000059340000}"/>
    <cellStyle name="20% - uthevingsfarge 4 32 3_CC1" xfId="54461" xr:uid="{93C09B25-1E74-4A5B-9BDD-D5F00578F231}"/>
    <cellStyle name="20% - uthevingsfarge 4 32 4" xfId="39198" xr:uid="{00000000-0005-0000-0000-00005A340000}"/>
    <cellStyle name="20% - uthevingsfarge 4 32 5" xfId="39199" xr:uid="{00000000-0005-0000-0000-00005B340000}"/>
    <cellStyle name="20% - uthevingsfarge 4 32 6" xfId="39200" xr:uid="{00000000-0005-0000-0000-00005C340000}"/>
    <cellStyle name="20% - uthevingsfarge 4 32 7" xfId="39191" xr:uid="{00000000-0005-0000-0000-00005D340000}"/>
    <cellStyle name="20% - uthevingsfarge 4 32_4 manuell" xfId="54462"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3" xr:uid="{00000000-0005-0000-0000-000062340000}"/>
    <cellStyle name="20% - uthevingsfarge 4 33 2 2_CC1" xfId="54463" xr:uid="{7B1CB92D-B6C2-41FB-AF1A-73CA2308A23E}"/>
    <cellStyle name="20% - uthevingsfarge 4 33 2 3" xfId="39204" xr:uid="{00000000-0005-0000-0000-000063340000}"/>
    <cellStyle name="20% - uthevingsfarge 4 33 2 4" xfId="39205" xr:uid="{00000000-0005-0000-0000-000064340000}"/>
    <cellStyle name="20% - uthevingsfarge 4 33 2 5" xfId="39206" xr:uid="{00000000-0005-0000-0000-000065340000}"/>
    <cellStyle name="20% - uthevingsfarge 4 33 2 6" xfId="39202" xr:uid="{00000000-0005-0000-0000-000066340000}"/>
    <cellStyle name="20% - uthevingsfarge 4 33 2_4 manuell" xfId="54464" xr:uid="{41EFAB83-BB4A-48AC-862A-3EF5791506A6}"/>
    <cellStyle name="20% - uthevingsfarge 4 33 3" xfId="3353" xr:uid="{00000000-0005-0000-0000-000068340000}"/>
    <cellStyle name="20% - uthevingsfarge 4 33 3 2" xfId="39207" xr:uid="{00000000-0005-0000-0000-000069340000}"/>
    <cellStyle name="20% - uthevingsfarge 4 33 3_CC1" xfId="54465" xr:uid="{84170D4D-921A-4A02-95A3-AA28BFC2EDFB}"/>
    <cellStyle name="20% - uthevingsfarge 4 33 4" xfId="39208" xr:uid="{00000000-0005-0000-0000-00006A340000}"/>
    <cellStyle name="20% - uthevingsfarge 4 33 5" xfId="39209" xr:uid="{00000000-0005-0000-0000-00006B340000}"/>
    <cellStyle name="20% - uthevingsfarge 4 33 6" xfId="39210" xr:uid="{00000000-0005-0000-0000-00006C340000}"/>
    <cellStyle name="20% - uthevingsfarge 4 33 7" xfId="39201" xr:uid="{00000000-0005-0000-0000-00006D340000}"/>
    <cellStyle name="20% - uthevingsfarge 4 33_4 manuell" xfId="54466"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3" xr:uid="{00000000-0005-0000-0000-000072340000}"/>
    <cellStyle name="20% - uthevingsfarge 4 34 2 2_CC1" xfId="54467" xr:uid="{CDC0F997-69CD-4C86-8D6D-F962A5E6C47F}"/>
    <cellStyle name="20% - uthevingsfarge 4 34 2 3" xfId="39214" xr:uid="{00000000-0005-0000-0000-000073340000}"/>
    <cellStyle name="20% - uthevingsfarge 4 34 2 4" xfId="39215" xr:uid="{00000000-0005-0000-0000-000074340000}"/>
    <cellStyle name="20% - uthevingsfarge 4 34 2 5" xfId="39216" xr:uid="{00000000-0005-0000-0000-000075340000}"/>
    <cellStyle name="20% - uthevingsfarge 4 34 2 6" xfId="39212" xr:uid="{00000000-0005-0000-0000-000076340000}"/>
    <cellStyle name="20% - uthevingsfarge 4 34 2_4 manuell" xfId="54468" xr:uid="{D342F5BA-315E-4268-BE6B-7A3E63ADF9BE}"/>
    <cellStyle name="20% - uthevingsfarge 4 34 3" xfId="3357" xr:uid="{00000000-0005-0000-0000-000078340000}"/>
    <cellStyle name="20% - uthevingsfarge 4 34 3 2" xfId="39217" xr:uid="{00000000-0005-0000-0000-000079340000}"/>
    <cellStyle name="20% - uthevingsfarge 4 34 3_CC1" xfId="54469" xr:uid="{A48A79E1-6A7A-4C91-9732-9CCFC82709CB}"/>
    <cellStyle name="20% - uthevingsfarge 4 34 4" xfId="39218" xr:uid="{00000000-0005-0000-0000-00007A340000}"/>
    <cellStyle name="20% - uthevingsfarge 4 34 5" xfId="39219" xr:uid="{00000000-0005-0000-0000-00007B340000}"/>
    <cellStyle name="20% - uthevingsfarge 4 34 6" xfId="39220" xr:uid="{00000000-0005-0000-0000-00007C340000}"/>
    <cellStyle name="20% - uthevingsfarge 4 34 7" xfId="39211" xr:uid="{00000000-0005-0000-0000-00007D340000}"/>
    <cellStyle name="20% - uthevingsfarge 4 34_4 manuell" xfId="54470"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3" xr:uid="{00000000-0005-0000-0000-000082340000}"/>
    <cellStyle name="20% - uthevingsfarge 4 35 2 2_CC1" xfId="54471" xr:uid="{C0B69CF1-A2E7-4FC5-A472-FDB889A1EFD4}"/>
    <cellStyle name="20% - uthevingsfarge 4 35 2 3" xfId="39224" xr:uid="{00000000-0005-0000-0000-000083340000}"/>
    <cellStyle name="20% - uthevingsfarge 4 35 2 4" xfId="39225" xr:uid="{00000000-0005-0000-0000-000084340000}"/>
    <cellStyle name="20% - uthevingsfarge 4 35 2 5" xfId="39226" xr:uid="{00000000-0005-0000-0000-000085340000}"/>
    <cellStyle name="20% - uthevingsfarge 4 35 2 6" xfId="39222" xr:uid="{00000000-0005-0000-0000-000086340000}"/>
    <cellStyle name="20% - uthevingsfarge 4 35 2_4 manuell" xfId="54472" xr:uid="{FB3D754E-4D8F-46B8-A3AB-15F085A7901A}"/>
    <cellStyle name="20% - uthevingsfarge 4 35 3" xfId="3361" xr:uid="{00000000-0005-0000-0000-000088340000}"/>
    <cellStyle name="20% - uthevingsfarge 4 35 3 2" xfId="39227" xr:uid="{00000000-0005-0000-0000-000089340000}"/>
    <cellStyle name="20% - uthevingsfarge 4 35 3_CC1" xfId="54473" xr:uid="{2DF723AD-CD41-4612-81E4-DFDDDEF14264}"/>
    <cellStyle name="20% - uthevingsfarge 4 35 4" xfId="39228" xr:uid="{00000000-0005-0000-0000-00008A340000}"/>
    <cellStyle name="20% - uthevingsfarge 4 35 5" xfId="39229" xr:uid="{00000000-0005-0000-0000-00008B340000}"/>
    <cellStyle name="20% - uthevingsfarge 4 35 6" xfId="39230" xr:uid="{00000000-0005-0000-0000-00008C340000}"/>
    <cellStyle name="20% - uthevingsfarge 4 35 7" xfId="39221" xr:uid="{00000000-0005-0000-0000-00008D340000}"/>
    <cellStyle name="20% - uthevingsfarge 4 35_4 manuell" xfId="54474"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3" xr:uid="{00000000-0005-0000-0000-000092340000}"/>
    <cellStyle name="20% - uthevingsfarge 4 36 2 2_CC1" xfId="54475" xr:uid="{50867D7C-46E2-4D53-ADAD-B2EDD706D85E}"/>
    <cellStyle name="20% - uthevingsfarge 4 36 2 3" xfId="39234" xr:uid="{00000000-0005-0000-0000-000093340000}"/>
    <cellStyle name="20% - uthevingsfarge 4 36 2 4" xfId="39235" xr:uid="{00000000-0005-0000-0000-000094340000}"/>
    <cellStyle name="20% - uthevingsfarge 4 36 2 5" xfId="39236" xr:uid="{00000000-0005-0000-0000-000095340000}"/>
    <cellStyle name="20% - uthevingsfarge 4 36 2 6" xfId="39232" xr:uid="{00000000-0005-0000-0000-000096340000}"/>
    <cellStyle name="20% - uthevingsfarge 4 36 2_4 manuell" xfId="54476" xr:uid="{5AFC36A5-45C2-4BC5-94DB-A23300EF4162}"/>
    <cellStyle name="20% - uthevingsfarge 4 36 3" xfId="3365" xr:uid="{00000000-0005-0000-0000-000098340000}"/>
    <cellStyle name="20% - uthevingsfarge 4 36 3 2" xfId="39237" xr:uid="{00000000-0005-0000-0000-000099340000}"/>
    <cellStyle name="20% - uthevingsfarge 4 36 3_CC1" xfId="54477" xr:uid="{63C32B59-F920-4234-9F08-F1753825E543}"/>
    <cellStyle name="20% - uthevingsfarge 4 36 4" xfId="39238" xr:uid="{00000000-0005-0000-0000-00009A340000}"/>
    <cellStyle name="20% - uthevingsfarge 4 36 5" xfId="39239" xr:uid="{00000000-0005-0000-0000-00009B340000}"/>
    <cellStyle name="20% - uthevingsfarge 4 36 6" xfId="39240" xr:uid="{00000000-0005-0000-0000-00009C340000}"/>
    <cellStyle name="20% - uthevingsfarge 4 36 7" xfId="39231" xr:uid="{00000000-0005-0000-0000-00009D340000}"/>
    <cellStyle name="20% - uthevingsfarge 4 36_4 manuell" xfId="54478"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3" xr:uid="{00000000-0005-0000-0000-0000A2340000}"/>
    <cellStyle name="20% - uthevingsfarge 4 37 2 2_CC1" xfId="54479" xr:uid="{2A8C546B-69CD-4782-A070-C222AAEDB4FC}"/>
    <cellStyle name="20% - uthevingsfarge 4 37 2 3" xfId="39244" xr:uid="{00000000-0005-0000-0000-0000A3340000}"/>
    <cellStyle name="20% - uthevingsfarge 4 37 2 4" xfId="39245" xr:uid="{00000000-0005-0000-0000-0000A4340000}"/>
    <cellStyle name="20% - uthevingsfarge 4 37 2 5" xfId="39246" xr:uid="{00000000-0005-0000-0000-0000A5340000}"/>
    <cellStyle name="20% - uthevingsfarge 4 37 2 6" xfId="39242" xr:uid="{00000000-0005-0000-0000-0000A6340000}"/>
    <cellStyle name="20% - uthevingsfarge 4 37 2_4 manuell" xfId="54480" xr:uid="{AB7469E8-6064-4A3D-B0B1-8556C6DAE0C6}"/>
    <cellStyle name="20% - uthevingsfarge 4 37 3" xfId="3369" xr:uid="{00000000-0005-0000-0000-0000A8340000}"/>
    <cellStyle name="20% - uthevingsfarge 4 37 3 2" xfId="39247" xr:uid="{00000000-0005-0000-0000-0000A9340000}"/>
    <cellStyle name="20% - uthevingsfarge 4 37 3_CC1" xfId="54481" xr:uid="{B047221D-33D1-4326-808B-851D48899678}"/>
    <cellStyle name="20% - uthevingsfarge 4 37 4" xfId="39248" xr:uid="{00000000-0005-0000-0000-0000AA340000}"/>
    <cellStyle name="20% - uthevingsfarge 4 37 5" xfId="39249" xr:uid="{00000000-0005-0000-0000-0000AB340000}"/>
    <cellStyle name="20% - uthevingsfarge 4 37 6" xfId="39250" xr:uid="{00000000-0005-0000-0000-0000AC340000}"/>
    <cellStyle name="20% - uthevingsfarge 4 37 7" xfId="39241" xr:uid="{00000000-0005-0000-0000-0000AD340000}"/>
    <cellStyle name="20% - uthevingsfarge 4 37_4 manuell" xfId="54482"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3" xr:uid="{00000000-0005-0000-0000-0000B2340000}"/>
    <cellStyle name="20% - uthevingsfarge 4 38 2 2_CC1" xfId="54483" xr:uid="{E1755485-9886-4F6E-8D49-FEFFFF50769E}"/>
    <cellStyle name="20% - uthevingsfarge 4 38 2 3" xfId="39254" xr:uid="{00000000-0005-0000-0000-0000B3340000}"/>
    <cellStyle name="20% - uthevingsfarge 4 38 2 4" xfId="39255" xr:uid="{00000000-0005-0000-0000-0000B4340000}"/>
    <cellStyle name="20% - uthevingsfarge 4 38 2 5" xfId="39256" xr:uid="{00000000-0005-0000-0000-0000B5340000}"/>
    <cellStyle name="20% - uthevingsfarge 4 38 2 6" xfId="39252" xr:uid="{00000000-0005-0000-0000-0000B6340000}"/>
    <cellStyle name="20% - uthevingsfarge 4 38 2_4 manuell" xfId="54484" xr:uid="{54331235-DD13-4325-A896-6759566F12AA}"/>
    <cellStyle name="20% - uthevingsfarge 4 38 3" xfId="3373" xr:uid="{00000000-0005-0000-0000-0000B8340000}"/>
    <cellStyle name="20% - uthevingsfarge 4 38 3 2" xfId="39257" xr:uid="{00000000-0005-0000-0000-0000B9340000}"/>
    <cellStyle name="20% - uthevingsfarge 4 38 3_CC1" xfId="54485" xr:uid="{FA36F1E4-6B16-4D42-B15F-25E0EA8C7356}"/>
    <cellStyle name="20% - uthevingsfarge 4 38 4" xfId="39258" xr:uid="{00000000-0005-0000-0000-0000BA340000}"/>
    <cellStyle name="20% - uthevingsfarge 4 38 5" xfId="39259" xr:uid="{00000000-0005-0000-0000-0000BB340000}"/>
    <cellStyle name="20% - uthevingsfarge 4 38 6" xfId="39260" xr:uid="{00000000-0005-0000-0000-0000BC340000}"/>
    <cellStyle name="20% - uthevingsfarge 4 38 7" xfId="39251" xr:uid="{00000000-0005-0000-0000-0000BD340000}"/>
    <cellStyle name="20% - uthevingsfarge 4 38_4 manuell" xfId="54486"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3" xr:uid="{00000000-0005-0000-0000-0000C2340000}"/>
    <cellStyle name="20% - uthevingsfarge 4 39 2 2_CC1" xfId="54487" xr:uid="{0A38EDAB-C1CA-4BD7-82A7-F621877229EF}"/>
    <cellStyle name="20% - uthevingsfarge 4 39 2 3" xfId="39264" xr:uid="{00000000-0005-0000-0000-0000C3340000}"/>
    <cellStyle name="20% - uthevingsfarge 4 39 2 4" xfId="39265" xr:uid="{00000000-0005-0000-0000-0000C4340000}"/>
    <cellStyle name="20% - uthevingsfarge 4 39 2 5" xfId="39266" xr:uid="{00000000-0005-0000-0000-0000C5340000}"/>
    <cellStyle name="20% - uthevingsfarge 4 39 2 6" xfId="39262" xr:uid="{00000000-0005-0000-0000-0000C6340000}"/>
    <cellStyle name="20% - uthevingsfarge 4 39 2_4 manuell" xfId="54488" xr:uid="{EFABAF6B-FEA7-4D35-8F15-3F112D34603C}"/>
    <cellStyle name="20% - uthevingsfarge 4 39 3" xfId="3377" xr:uid="{00000000-0005-0000-0000-0000C8340000}"/>
    <cellStyle name="20% - uthevingsfarge 4 39 3 2" xfId="39267" xr:uid="{00000000-0005-0000-0000-0000C9340000}"/>
    <cellStyle name="20% - uthevingsfarge 4 39 3_CC1" xfId="54489" xr:uid="{5F039D36-A9AD-48B2-BD28-9D45214419D5}"/>
    <cellStyle name="20% - uthevingsfarge 4 39 4" xfId="39268" xr:uid="{00000000-0005-0000-0000-0000CA340000}"/>
    <cellStyle name="20% - uthevingsfarge 4 39 5" xfId="39269" xr:uid="{00000000-0005-0000-0000-0000CB340000}"/>
    <cellStyle name="20% - uthevingsfarge 4 39 6" xfId="39270" xr:uid="{00000000-0005-0000-0000-0000CC340000}"/>
    <cellStyle name="20% - uthevingsfarge 4 39 7" xfId="39261" xr:uid="{00000000-0005-0000-0000-0000CD340000}"/>
    <cellStyle name="20% - uthevingsfarge 4 39_4 manuell" xfId="54490" xr:uid="{B8813C4C-7C80-4F42-AA4D-2277401E9AAF}"/>
    <cellStyle name="20% - uthevingsfarge 4 4" xfId="3378" xr:uid="{00000000-0005-0000-0000-0000CF340000}"/>
    <cellStyle name="20% - uthevingsfarge 4 4 10" xfId="44307"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8" xr:uid="{00000000-0005-0000-0000-0000D4340000}"/>
    <cellStyle name="20% - uthevingsfarge 4 4 2 2 3" xfId="39273" xr:uid="{00000000-0005-0000-0000-0000D5340000}"/>
    <cellStyle name="20% - uthevingsfarge 4 4 2 2_3. Chng in credit spreads" xfId="44309" xr:uid="{00000000-0005-0000-0000-0000D6340000}"/>
    <cellStyle name="20% - uthevingsfarge 4 4 2 3" xfId="14999" xr:uid="{00000000-0005-0000-0000-0000D7340000}"/>
    <cellStyle name="20% - uthevingsfarge 4 4 2 3 2" xfId="39274" xr:uid="{00000000-0005-0000-0000-0000D8340000}"/>
    <cellStyle name="20% - uthevingsfarge 4 4 2 3 2 2" xfId="44310" xr:uid="{00000000-0005-0000-0000-0000D9340000}"/>
    <cellStyle name="20% - uthevingsfarge 4 4 2 3 3" xfId="44311" xr:uid="{00000000-0005-0000-0000-0000DA340000}"/>
    <cellStyle name="20% - uthevingsfarge 4 4 2 3_3. Chng in credit spreads" xfId="44312" xr:uid="{00000000-0005-0000-0000-0000DB340000}"/>
    <cellStyle name="20% - uthevingsfarge 4 4 2 4" xfId="39275" xr:uid="{00000000-0005-0000-0000-0000DC340000}"/>
    <cellStyle name="20% - uthevingsfarge 4 4 2 4 2" xfId="44313" xr:uid="{00000000-0005-0000-0000-0000DD340000}"/>
    <cellStyle name="20% - uthevingsfarge 4 4 2 5" xfId="39276" xr:uid="{00000000-0005-0000-0000-0000DE340000}"/>
    <cellStyle name="20% - uthevingsfarge 4 4 2 6" xfId="39272" xr:uid="{00000000-0005-0000-0000-0000DF340000}"/>
    <cellStyle name="20% - uthevingsfarge 4 4 2 7" xfId="44314" xr:uid="{00000000-0005-0000-0000-0000E0340000}"/>
    <cellStyle name="20% - uthevingsfarge 4 4 2 8" xfId="44315" xr:uid="{00000000-0005-0000-0000-0000E1340000}"/>
    <cellStyle name="20% - uthevingsfarge 4 4 2_3. Chng in credit spreads" xfId="44316" xr:uid="{00000000-0005-0000-0000-0000E2340000}"/>
    <cellStyle name="20% - uthevingsfarge 4 4 3" xfId="3381" xr:uid="{00000000-0005-0000-0000-0000E3340000}"/>
    <cellStyle name="20% - uthevingsfarge 4 4 3 2" xfId="15000" xr:uid="{00000000-0005-0000-0000-0000E4340000}"/>
    <cellStyle name="20% - uthevingsfarge 4 4 3 2 2" xfId="44317" xr:uid="{00000000-0005-0000-0000-0000E5340000}"/>
    <cellStyle name="20% - uthevingsfarge 4 4 3 3" xfId="15001" xr:uid="{00000000-0005-0000-0000-0000E6340000}"/>
    <cellStyle name="20% - uthevingsfarge 4 4 3 4" xfId="39277" xr:uid="{00000000-0005-0000-0000-0000E7340000}"/>
    <cellStyle name="20% - uthevingsfarge 4 4 3 5" xfId="44318" xr:uid="{00000000-0005-0000-0000-0000E8340000}"/>
    <cellStyle name="20% - uthevingsfarge 4 4 3 6" xfId="44319" xr:uid="{00000000-0005-0000-0000-0000E9340000}"/>
    <cellStyle name="20% - uthevingsfarge 4 4 3_3. Chng in credit spreads" xfId="44320" xr:uid="{00000000-0005-0000-0000-0000EA340000}"/>
    <cellStyle name="20% - uthevingsfarge 4 4 4" xfId="15002" xr:uid="{00000000-0005-0000-0000-0000EB340000}"/>
    <cellStyle name="20% - uthevingsfarge 4 4 4 2" xfId="15003" xr:uid="{00000000-0005-0000-0000-0000EC340000}"/>
    <cellStyle name="20% - uthevingsfarge 4 4 4 2 2" xfId="44321" xr:uid="{00000000-0005-0000-0000-0000ED340000}"/>
    <cellStyle name="20% - uthevingsfarge 4 4 4 3" xfId="15004" xr:uid="{00000000-0005-0000-0000-0000EE340000}"/>
    <cellStyle name="20% - uthevingsfarge 4 4 4 4" xfId="39278" xr:uid="{00000000-0005-0000-0000-0000EF340000}"/>
    <cellStyle name="20% - uthevingsfarge 4 4 4 5" xfId="44322" xr:uid="{00000000-0005-0000-0000-0000F0340000}"/>
    <cellStyle name="20% - uthevingsfarge 4 4 4 6" xfId="44323" xr:uid="{00000000-0005-0000-0000-0000F1340000}"/>
    <cellStyle name="20% - uthevingsfarge 4 4 4_3. Chng in credit spreads" xfId="44324"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9" xr:uid="{00000000-0005-0000-0000-0000F6340000}"/>
    <cellStyle name="20% - uthevingsfarge 4 4 5 5" xfId="44325" xr:uid="{00000000-0005-0000-0000-0000F7340000}"/>
    <cellStyle name="20% - uthevingsfarge 4 4 5 6" xfId="44326"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80" xr:uid="{00000000-0005-0000-0000-0000FC340000}"/>
    <cellStyle name="20% - uthevingsfarge 4 4 6_AVA DVA EL" xfId="15011" xr:uid="{00000000-0005-0000-0000-0000FD340000}"/>
    <cellStyle name="20% - uthevingsfarge 4 4 7" xfId="15012" xr:uid="{00000000-0005-0000-0000-0000FE340000}"/>
    <cellStyle name="20% - uthevingsfarge 4 4 8" xfId="39271" xr:uid="{00000000-0005-0000-0000-0000FF340000}"/>
    <cellStyle name="20% - uthevingsfarge 4 4 9" xfId="44327" xr:uid="{00000000-0005-0000-0000-000000350000}"/>
    <cellStyle name="20% - uthevingsfarge 4 4_3. Chng in credit spreads" xfId="44328"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3" xr:uid="{00000000-0005-0000-0000-000005350000}"/>
    <cellStyle name="20% - uthevingsfarge 4 40 2 2_CC1" xfId="54491" xr:uid="{FD1D3374-D478-49C9-8958-FA775D7D3D6B}"/>
    <cellStyle name="20% - uthevingsfarge 4 40 2 3" xfId="39284" xr:uid="{00000000-0005-0000-0000-000006350000}"/>
    <cellStyle name="20% - uthevingsfarge 4 40 2 4" xfId="39285" xr:uid="{00000000-0005-0000-0000-000007350000}"/>
    <cellStyle name="20% - uthevingsfarge 4 40 2 5" xfId="39286" xr:uid="{00000000-0005-0000-0000-000008350000}"/>
    <cellStyle name="20% - uthevingsfarge 4 40 2 6" xfId="39282" xr:uid="{00000000-0005-0000-0000-000009350000}"/>
    <cellStyle name="20% - uthevingsfarge 4 40 2_4 manuell" xfId="54492" xr:uid="{40875BF0-E706-40BC-BD0B-33AAA5AB057C}"/>
    <cellStyle name="20% - uthevingsfarge 4 40 3" xfId="3385" xr:uid="{00000000-0005-0000-0000-00000B350000}"/>
    <cellStyle name="20% - uthevingsfarge 4 40 3 2" xfId="39287" xr:uid="{00000000-0005-0000-0000-00000C350000}"/>
    <cellStyle name="20% - uthevingsfarge 4 40 3_CC1" xfId="54493" xr:uid="{E85883DE-E1B1-40E5-9E87-1EB2739AF071}"/>
    <cellStyle name="20% - uthevingsfarge 4 40 4" xfId="39288" xr:uid="{00000000-0005-0000-0000-00000D350000}"/>
    <cellStyle name="20% - uthevingsfarge 4 40 5" xfId="39289" xr:uid="{00000000-0005-0000-0000-00000E350000}"/>
    <cellStyle name="20% - uthevingsfarge 4 40 6" xfId="39290" xr:uid="{00000000-0005-0000-0000-00000F350000}"/>
    <cellStyle name="20% - uthevingsfarge 4 40 7" xfId="39281" xr:uid="{00000000-0005-0000-0000-000010350000}"/>
    <cellStyle name="20% - uthevingsfarge 4 40_4 manuell" xfId="54494"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3" xr:uid="{00000000-0005-0000-0000-000015350000}"/>
    <cellStyle name="20% - uthevingsfarge 4 41 2 2_CC1" xfId="54495" xr:uid="{4A14C226-1413-4DB1-996A-DA0B774577E2}"/>
    <cellStyle name="20% - uthevingsfarge 4 41 2 3" xfId="39294" xr:uid="{00000000-0005-0000-0000-000016350000}"/>
    <cellStyle name="20% - uthevingsfarge 4 41 2 4" xfId="39295" xr:uid="{00000000-0005-0000-0000-000017350000}"/>
    <cellStyle name="20% - uthevingsfarge 4 41 2 5" xfId="39296" xr:uid="{00000000-0005-0000-0000-000018350000}"/>
    <cellStyle name="20% - uthevingsfarge 4 41 2 6" xfId="39292" xr:uid="{00000000-0005-0000-0000-000019350000}"/>
    <cellStyle name="20% - uthevingsfarge 4 41 2_4 manuell" xfId="54496" xr:uid="{3507323A-7811-4451-B777-F45A9157CD73}"/>
    <cellStyle name="20% - uthevingsfarge 4 41 3" xfId="3389" xr:uid="{00000000-0005-0000-0000-00001B350000}"/>
    <cellStyle name="20% - uthevingsfarge 4 41 3 2" xfId="39297" xr:uid="{00000000-0005-0000-0000-00001C350000}"/>
    <cellStyle name="20% - uthevingsfarge 4 41 3_CC1" xfId="54497" xr:uid="{DC17A216-F40D-41B0-85EE-C66A07E4A041}"/>
    <cellStyle name="20% - uthevingsfarge 4 41 4" xfId="39298" xr:uid="{00000000-0005-0000-0000-00001D350000}"/>
    <cellStyle name="20% - uthevingsfarge 4 41 5" xfId="39299" xr:uid="{00000000-0005-0000-0000-00001E350000}"/>
    <cellStyle name="20% - uthevingsfarge 4 41 6" xfId="39300" xr:uid="{00000000-0005-0000-0000-00001F350000}"/>
    <cellStyle name="20% - uthevingsfarge 4 41 7" xfId="39291" xr:uid="{00000000-0005-0000-0000-000020350000}"/>
    <cellStyle name="20% - uthevingsfarge 4 41_4 manuell" xfId="54498"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3" xr:uid="{00000000-0005-0000-0000-000025350000}"/>
    <cellStyle name="20% - uthevingsfarge 4 42 2 2_CC1" xfId="54499" xr:uid="{5DAE915B-D170-461C-979B-A84FADB546BE}"/>
    <cellStyle name="20% - uthevingsfarge 4 42 2 3" xfId="39304" xr:uid="{00000000-0005-0000-0000-000026350000}"/>
    <cellStyle name="20% - uthevingsfarge 4 42 2 4" xfId="39305" xr:uid="{00000000-0005-0000-0000-000027350000}"/>
    <cellStyle name="20% - uthevingsfarge 4 42 2 5" xfId="39306" xr:uid="{00000000-0005-0000-0000-000028350000}"/>
    <cellStyle name="20% - uthevingsfarge 4 42 2 6" xfId="39302" xr:uid="{00000000-0005-0000-0000-000029350000}"/>
    <cellStyle name="20% - uthevingsfarge 4 42 2_4 manuell" xfId="54500" xr:uid="{597D32E6-E865-4B13-B6A7-23BDAEEF365C}"/>
    <cellStyle name="20% - uthevingsfarge 4 42 3" xfId="3393" xr:uid="{00000000-0005-0000-0000-00002B350000}"/>
    <cellStyle name="20% - uthevingsfarge 4 42 3 2" xfId="39307" xr:uid="{00000000-0005-0000-0000-00002C350000}"/>
    <cellStyle name="20% - uthevingsfarge 4 42 3_CC1" xfId="54501" xr:uid="{A7843401-DC3E-4B4F-8E0A-D3DCD8BCA096}"/>
    <cellStyle name="20% - uthevingsfarge 4 42 4" xfId="39308" xr:uid="{00000000-0005-0000-0000-00002D350000}"/>
    <cellStyle name="20% - uthevingsfarge 4 42 5" xfId="39309" xr:uid="{00000000-0005-0000-0000-00002E350000}"/>
    <cellStyle name="20% - uthevingsfarge 4 42 6" xfId="39310" xr:uid="{00000000-0005-0000-0000-00002F350000}"/>
    <cellStyle name="20% - uthevingsfarge 4 42 7" xfId="39301" xr:uid="{00000000-0005-0000-0000-000030350000}"/>
    <cellStyle name="20% - uthevingsfarge 4 42_4 manuell" xfId="54502"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3" xr:uid="{00000000-0005-0000-0000-000035350000}"/>
    <cellStyle name="20% - uthevingsfarge 4 43 2 2_CC1" xfId="54503" xr:uid="{9A642C99-7438-430D-BBCE-C1F13EA32D99}"/>
    <cellStyle name="20% - uthevingsfarge 4 43 2 3" xfId="39314" xr:uid="{00000000-0005-0000-0000-000036350000}"/>
    <cellStyle name="20% - uthevingsfarge 4 43 2 4" xfId="39315" xr:uid="{00000000-0005-0000-0000-000037350000}"/>
    <cellStyle name="20% - uthevingsfarge 4 43 2 5" xfId="39316" xr:uid="{00000000-0005-0000-0000-000038350000}"/>
    <cellStyle name="20% - uthevingsfarge 4 43 2 6" xfId="39312" xr:uid="{00000000-0005-0000-0000-000039350000}"/>
    <cellStyle name="20% - uthevingsfarge 4 43 2_4 manuell" xfId="54504" xr:uid="{25D44A00-5E98-4080-9E73-3CADD16D3E2A}"/>
    <cellStyle name="20% - uthevingsfarge 4 43 3" xfId="3397" xr:uid="{00000000-0005-0000-0000-00003B350000}"/>
    <cellStyle name="20% - uthevingsfarge 4 43 3 2" xfId="39317" xr:uid="{00000000-0005-0000-0000-00003C350000}"/>
    <cellStyle name="20% - uthevingsfarge 4 43 3_CC1" xfId="54505" xr:uid="{FF07735B-317A-4F54-9664-8E88673B8593}"/>
    <cellStyle name="20% - uthevingsfarge 4 43 4" xfId="39318" xr:uid="{00000000-0005-0000-0000-00003D350000}"/>
    <cellStyle name="20% - uthevingsfarge 4 43 5" xfId="39319" xr:uid="{00000000-0005-0000-0000-00003E350000}"/>
    <cellStyle name="20% - uthevingsfarge 4 43 6" xfId="39320" xr:uid="{00000000-0005-0000-0000-00003F350000}"/>
    <cellStyle name="20% - uthevingsfarge 4 43 7" xfId="39311" xr:uid="{00000000-0005-0000-0000-000040350000}"/>
    <cellStyle name="20% - uthevingsfarge 4 43_4 manuell" xfId="54506"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3" xr:uid="{00000000-0005-0000-0000-000045350000}"/>
    <cellStyle name="20% - uthevingsfarge 4 44 2 2_CC1" xfId="54507" xr:uid="{4CEBA84F-BBD3-4485-B661-EF14B8AE96DB}"/>
    <cellStyle name="20% - uthevingsfarge 4 44 2 3" xfId="39324" xr:uid="{00000000-0005-0000-0000-000046350000}"/>
    <cellStyle name="20% - uthevingsfarge 4 44 2 4" xfId="39325" xr:uid="{00000000-0005-0000-0000-000047350000}"/>
    <cellStyle name="20% - uthevingsfarge 4 44 2 5" xfId="39326" xr:uid="{00000000-0005-0000-0000-000048350000}"/>
    <cellStyle name="20% - uthevingsfarge 4 44 2 6" xfId="39322" xr:uid="{00000000-0005-0000-0000-000049350000}"/>
    <cellStyle name="20% - uthevingsfarge 4 44 2_4 manuell" xfId="54508" xr:uid="{2DC37584-638D-4E17-B779-B9B382CDD1E8}"/>
    <cellStyle name="20% - uthevingsfarge 4 44 3" xfId="3401" xr:uid="{00000000-0005-0000-0000-00004B350000}"/>
    <cellStyle name="20% - uthevingsfarge 4 44 3 2" xfId="39327" xr:uid="{00000000-0005-0000-0000-00004C350000}"/>
    <cellStyle name="20% - uthevingsfarge 4 44 3_CC1" xfId="54509" xr:uid="{9085A38D-4177-4493-8D7E-820DAFF0950E}"/>
    <cellStyle name="20% - uthevingsfarge 4 44 4" xfId="39328" xr:uid="{00000000-0005-0000-0000-00004D350000}"/>
    <cellStyle name="20% - uthevingsfarge 4 44 5" xfId="39329" xr:uid="{00000000-0005-0000-0000-00004E350000}"/>
    <cellStyle name="20% - uthevingsfarge 4 44 6" xfId="39330" xr:uid="{00000000-0005-0000-0000-00004F350000}"/>
    <cellStyle name="20% - uthevingsfarge 4 44 7" xfId="39321" xr:uid="{00000000-0005-0000-0000-000050350000}"/>
    <cellStyle name="20% - uthevingsfarge 4 44_4 manuell" xfId="54510"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3" xr:uid="{00000000-0005-0000-0000-000055350000}"/>
    <cellStyle name="20% - uthevingsfarge 4 45 2 2_CC1" xfId="54511" xr:uid="{FBEC722B-F3A9-483E-B631-207C8B73CC89}"/>
    <cellStyle name="20% - uthevingsfarge 4 45 2 3" xfId="39334" xr:uid="{00000000-0005-0000-0000-000056350000}"/>
    <cellStyle name="20% - uthevingsfarge 4 45 2 4" xfId="39335" xr:uid="{00000000-0005-0000-0000-000057350000}"/>
    <cellStyle name="20% - uthevingsfarge 4 45 2 5" xfId="39336" xr:uid="{00000000-0005-0000-0000-000058350000}"/>
    <cellStyle name="20% - uthevingsfarge 4 45 2 6" xfId="39332" xr:uid="{00000000-0005-0000-0000-000059350000}"/>
    <cellStyle name="20% - uthevingsfarge 4 45 2_4 manuell" xfId="54512" xr:uid="{82CEE6EB-D77B-464B-A106-B60F1C89C8C0}"/>
    <cellStyle name="20% - uthevingsfarge 4 45 3" xfId="3405" xr:uid="{00000000-0005-0000-0000-00005B350000}"/>
    <cellStyle name="20% - uthevingsfarge 4 45 3 2" xfId="39337" xr:uid="{00000000-0005-0000-0000-00005C350000}"/>
    <cellStyle name="20% - uthevingsfarge 4 45 3_CC1" xfId="54513" xr:uid="{13FD8EDB-E599-41E1-8368-19DE879EEF6B}"/>
    <cellStyle name="20% - uthevingsfarge 4 45 4" xfId="39338" xr:uid="{00000000-0005-0000-0000-00005D350000}"/>
    <cellStyle name="20% - uthevingsfarge 4 45 5" xfId="39339" xr:uid="{00000000-0005-0000-0000-00005E350000}"/>
    <cellStyle name="20% - uthevingsfarge 4 45 6" xfId="39340" xr:uid="{00000000-0005-0000-0000-00005F350000}"/>
    <cellStyle name="20% - uthevingsfarge 4 45 7" xfId="39331" xr:uid="{00000000-0005-0000-0000-000060350000}"/>
    <cellStyle name="20% - uthevingsfarge 4 45_4 manuell" xfId="54514"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3" xr:uid="{00000000-0005-0000-0000-000065350000}"/>
    <cellStyle name="20% - uthevingsfarge 4 46 2 2_CC1" xfId="54515" xr:uid="{BE905337-CD28-415B-8638-774F9829FC9A}"/>
    <cellStyle name="20% - uthevingsfarge 4 46 2 3" xfId="39344" xr:uid="{00000000-0005-0000-0000-000066350000}"/>
    <cellStyle name="20% - uthevingsfarge 4 46 2 4" xfId="39345" xr:uid="{00000000-0005-0000-0000-000067350000}"/>
    <cellStyle name="20% - uthevingsfarge 4 46 2 5" xfId="39346" xr:uid="{00000000-0005-0000-0000-000068350000}"/>
    <cellStyle name="20% - uthevingsfarge 4 46 2 6" xfId="39342" xr:uid="{00000000-0005-0000-0000-000069350000}"/>
    <cellStyle name="20% - uthevingsfarge 4 46 2_4 manuell" xfId="54516" xr:uid="{534B918B-2F33-4CE3-AFDA-D3B872C1CE61}"/>
    <cellStyle name="20% - uthevingsfarge 4 46 3" xfId="3409" xr:uid="{00000000-0005-0000-0000-00006B350000}"/>
    <cellStyle name="20% - uthevingsfarge 4 46 3 2" xfId="39347" xr:uid="{00000000-0005-0000-0000-00006C350000}"/>
    <cellStyle name="20% - uthevingsfarge 4 46 3_CC1" xfId="54517" xr:uid="{61B20090-1205-4640-A2C8-CC6B335EDB92}"/>
    <cellStyle name="20% - uthevingsfarge 4 46 4" xfId="39348" xr:uid="{00000000-0005-0000-0000-00006D350000}"/>
    <cellStyle name="20% - uthevingsfarge 4 46 5" xfId="39349" xr:uid="{00000000-0005-0000-0000-00006E350000}"/>
    <cellStyle name="20% - uthevingsfarge 4 46 6" xfId="39350" xr:uid="{00000000-0005-0000-0000-00006F350000}"/>
    <cellStyle name="20% - uthevingsfarge 4 46 7" xfId="39341" xr:uid="{00000000-0005-0000-0000-000070350000}"/>
    <cellStyle name="20% - uthevingsfarge 4 46_4 manuell" xfId="54518"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3" xr:uid="{00000000-0005-0000-0000-000075350000}"/>
    <cellStyle name="20% - uthevingsfarge 4 47 2 2_CC1" xfId="54519" xr:uid="{1392FD41-D890-4B4E-B7CD-3FF6A0FFA291}"/>
    <cellStyle name="20% - uthevingsfarge 4 47 2 3" xfId="39354" xr:uid="{00000000-0005-0000-0000-000076350000}"/>
    <cellStyle name="20% - uthevingsfarge 4 47 2 4" xfId="39355" xr:uid="{00000000-0005-0000-0000-000077350000}"/>
    <cellStyle name="20% - uthevingsfarge 4 47 2 5" xfId="39356" xr:uid="{00000000-0005-0000-0000-000078350000}"/>
    <cellStyle name="20% - uthevingsfarge 4 47 2 6" xfId="39352" xr:uid="{00000000-0005-0000-0000-000079350000}"/>
    <cellStyle name="20% - uthevingsfarge 4 47 2_4 manuell" xfId="54520" xr:uid="{B537AD8B-8887-4A37-9217-ADF851D8F7A3}"/>
    <cellStyle name="20% - uthevingsfarge 4 47 3" xfId="3413" xr:uid="{00000000-0005-0000-0000-00007B350000}"/>
    <cellStyle name="20% - uthevingsfarge 4 47 3 2" xfId="39357" xr:uid="{00000000-0005-0000-0000-00007C350000}"/>
    <cellStyle name="20% - uthevingsfarge 4 47 3_CC1" xfId="54521" xr:uid="{09462E8B-2DBB-47EE-87CB-CF96D56E8E65}"/>
    <cellStyle name="20% - uthevingsfarge 4 47 4" xfId="39358" xr:uid="{00000000-0005-0000-0000-00007D350000}"/>
    <cellStyle name="20% - uthevingsfarge 4 47 5" xfId="39359" xr:uid="{00000000-0005-0000-0000-00007E350000}"/>
    <cellStyle name="20% - uthevingsfarge 4 47 6" xfId="39360" xr:uid="{00000000-0005-0000-0000-00007F350000}"/>
    <cellStyle name="20% - uthevingsfarge 4 47 7" xfId="39351" xr:uid="{00000000-0005-0000-0000-000080350000}"/>
    <cellStyle name="20% - uthevingsfarge 4 47_4 manuell" xfId="54522"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3" xr:uid="{00000000-0005-0000-0000-000085350000}"/>
    <cellStyle name="20% - uthevingsfarge 4 48 2 2_CC1" xfId="54523" xr:uid="{BD546A14-9C76-41DB-9F5C-9829313E9D4A}"/>
    <cellStyle name="20% - uthevingsfarge 4 48 2 3" xfId="39364" xr:uid="{00000000-0005-0000-0000-000086350000}"/>
    <cellStyle name="20% - uthevingsfarge 4 48 2 4" xfId="39365" xr:uid="{00000000-0005-0000-0000-000087350000}"/>
    <cellStyle name="20% - uthevingsfarge 4 48 2 5" xfId="39366" xr:uid="{00000000-0005-0000-0000-000088350000}"/>
    <cellStyle name="20% - uthevingsfarge 4 48 2 6" xfId="39362" xr:uid="{00000000-0005-0000-0000-000089350000}"/>
    <cellStyle name="20% - uthevingsfarge 4 48 2_4 manuell" xfId="54524" xr:uid="{8EE0DB7D-9C1F-4FF3-93CD-C6F970288425}"/>
    <cellStyle name="20% - uthevingsfarge 4 48 3" xfId="3417" xr:uid="{00000000-0005-0000-0000-00008B350000}"/>
    <cellStyle name="20% - uthevingsfarge 4 48 3 2" xfId="39367" xr:uid="{00000000-0005-0000-0000-00008C350000}"/>
    <cellStyle name="20% - uthevingsfarge 4 48 3_CC1" xfId="54525" xr:uid="{3C6C239B-2778-4216-93C4-7C8A07CC9ECB}"/>
    <cellStyle name="20% - uthevingsfarge 4 48 4" xfId="39368" xr:uid="{00000000-0005-0000-0000-00008D350000}"/>
    <cellStyle name="20% - uthevingsfarge 4 48 5" xfId="39369" xr:uid="{00000000-0005-0000-0000-00008E350000}"/>
    <cellStyle name="20% - uthevingsfarge 4 48 6" xfId="39370" xr:uid="{00000000-0005-0000-0000-00008F350000}"/>
    <cellStyle name="20% - uthevingsfarge 4 48 7" xfId="39361" xr:uid="{00000000-0005-0000-0000-000090350000}"/>
    <cellStyle name="20% - uthevingsfarge 4 48_4 manuell" xfId="54526"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3" xr:uid="{00000000-0005-0000-0000-000095350000}"/>
    <cellStyle name="20% - uthevingsfarge 4 49 2 2_CC1" xfId="54527" xr:uid="{1DDF3D10-7AB1-4BDC-8386-D3ACA37F5F12}"/>
    <cellStyle name="20% - uthevingsfarge 4 49 2 3" xfId="39374" xr:uid="{00000000-0005-0000-0000-000096350000}"/>
    <cellStyle name="20% - uthevingsfarge 4 49 2 4" xfId="39375" xr:uid="{00000000-0005-0000-0000-000097350000}"/>
    <cellStyle name="20% - uthevingsfarge 4 49 2 5" xfId="39376" xr:uid="{00000000-0005-0000-0000-000098350000}"/>
    <cellStyle name="20% - uthevingsfarge 4 49 2 6" xfId="39372" xr:uid="{00000000-0005-0000-0000-000099350000}"/>
    <cellStyle name="20% - uthevingsfarge 4 49 2_4 manuell" xfId="54528" xr:uid="{13A97A21-B2D1-442A-8A47-6F834384F264}"/>
    <cellStyle name="20% - uthevingsfarge 4 49 3" xfId="3421" xr:uid="{00000000-0005-0000-0000-00009B350000}"/>
    <cellStyle name="20% - uthevingsfarge 4 49 3 2" xfId="39377" xr:uid="{00000000-0005-0000-0000-00009C350000}"/>
    <cellStyle name="20% - uthevingsfarge 4 49 3_CC1" xfId="54529" xr:uid="{D98F25F3-8293-4217-A57F-66F3B9618C80}"/>
    <cellStyle name="20% - uthevingsfarge 4 49 4" xfId="39378" xr:uid="{00000000-0005-0000-0000-00009D350000}"/>
    <cellStyle name="20% - uthevingsfarge 4 49 5" xfId="39379" xr:uid="{00000000-0005-0000-0000-00009E350000}"/>
    <cellStyle name="20% - uthevingsfarge 4 49 6" xfId="39380" xr:uid="{00000000-0005-0000-0000-00009F350000}"/>
    <cellStyle name="20% - uthevingsfarge 4 49 7" xfId="39371" xr:uid="{00000000-0005-0000-0000-0000A0350000}"/>
    <cellStyle name="20% - uthevingsfarge 4 49_4 manuell" xfId="54530"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3" xr:uid="{00000000-0005-0000-0000-0000A5350000}"/>
    <cellStyle name="20% - uthevingsfarge 4 5 2 2 2 2" xfId="44329" xr:uid="{00000000-0005-0000-0000-0000A6350000}"/>
    <cellStyle name="20% - uthevingsfarge 4 5 2 2 3" xfId="44330" xr:uid="{00000000-0005-0000-0000-0000A7350000}"/>
    <cellStyle name="20% - uthevingsfarge 4 5 2 2_3. Chng in credit spreads" xfId="44331" xr:uid="{00000000-0005-0000-0000-0000A8350000}"/>
    <cellStyle name="20% - uthevingsfarge 4 5 2 3" xfId="39384" xr:uid="{00000000-0005-0000-0000-0000A9350000}"/>
    <cellStyle name="20% - uthevingsfarge 4 5 2 3 2" xfId="44332" xr:uid="{00000000-0005-0000-0000-0000AA350000}"/>
    <cellStyle name="20% - uthevingsfarge 4 5 2 3 2 2" xfId="44333" xr:uid="{00000000-0005-0000-0000-0000AB350000}"/>
    <cellStyle name="20% - uthevingsfarge 4 5 2 3 3" xfId="44334" xr:uid="{00000000-0005-0000-0000-0000AC350000}"/>
    <cellStyle name="20% - uthevingsfarge 4 5 2 3_3. Chng in credit spreads" xfId="44335" xr:uid="{00000000-0005-0000-0000-0000AD350000}"/>
    <cellStyle name="20% - uthevingsfarge 4 5 2 4" xfId="39385" xr:uid="{00000000-0005-0000-0000-0000AE350000}"/>
    <cellStyle name="20% - uthevingsfarge 4 5 2 4 2" xfId="44336" xr:uid="{00000000-0005-0000-0000-0000AF350000}"/>
    <cellStyle name="20% - uthevingsfarge 4 5 2 5" xfId="39386" xr:uid="{00000000-0005-0000-0000-0000B0350000}"/>
    <cellStyle name="20% - uthevingsfarge 4 5 2 6" xfId="39382" xr:uid="{00000000-0005-0000-0000-0000B1350000}"/>
    <cellStyle name="20% - uthevingsfarge 4 5 2_3. Chng in credit spreads" xfId="44337" xr:uid="{00000000-0005-0000-0000-0000B2350000}"/>
    <cellStyle name="20% - uthevingsfarge 4 5 3" xfId="3425" xr:uid="{00000000-0005-0000-0000-0000B3350000}"/>
    <cellStyle name="20% - uthevingsfarge 4 5 3 2" xfId="15013" xr:uid="{00000000-0005-0000-0000-0000B4350000}"/>
    <cellStyle name="20% - uthevingsfarge 4 5 3 2 2" xfId="44338" xr:uid="{00000000-0005-0000-0000-0000B5350000}"/>
    <cellStyle name="20% - uthevingsfarge 4 5 3 3" xfId="39387" xr:uid="{00000000-0005-0000-0000-0000B6350000}"/>
    <cellStyle name="20% - uthevingsfarge 4 5 3_3. Chng in credit spreads" xfId="44339" xr:uid="{00000000-0005-0000-0000-0000B7350000}"/>
    <cellStyle name="20% - uthevingsfarge 4 5 4" xfId="15014" xr:uid="{00000000-0005-0000-0000-0000B8350000}"/>
    <cellStyle name="20% - uthevingsfarge 4 5 4 2" xfId="39388" xr:uid="{00000000-0005-0000-0000-0000B9350000}"/>
    <cellStyle name="20% - uthevingsfarge 4 5 4 2 2" xfId="44340" xr:uid="{00000000-0005-0000-0000-0000BA350000}"/>
    <cellStyle name="20% - uthevingsfarge 4 5 4 3" xfId="44341" xr:uid="{00000000-0005-0000-0000-0000BB350000}"/>
    <cellStyle name="20% - uthevingsfarge 4 5 4_3. Chng in credit spreads" xfId="44342" xr:uid="{00000000-0005-0000-0000-0000BC350000}"/>
    <cellStyle name="20% - uthevingsfarge 4 5 5" xfId="15015" xr:uid="{00000000-0005-0000-0000-0000BD350000}"/>
    <cellStyle name="20% - uthevingsfarge 4 5 5 2" xfId="39389" xr:uid="{00000000-0005-0000-0000-0000BE350000}"/>
    <cellStyle name="20% - uthevingsfarge 4 5 6" xfId="39390" xr:uid="{00000000-0005-0000-0000-0000BF350000}"/>
    <cellStyle name="20% - uthevingsfarge 4 5 7" xfId="39381" xr:uid="{00000000-0005-0000-0000-0000C0350000}"/>
    <cellStyle name="20% - uthevingsfarge 4 5 8" xfId="44343" xr:uid="{00000000-0005-0000-0000-0000C1350000}"/>
    <cellStyle name="20% - uthevingsfarge 4 5 9" xfId="44344" xr:uid="{00000000-0005-0000-0000-0000C2350000}"/>
    <cellStyle name="20% - uthevingsfarge 4 5_3. Chng in credit spreads" xfId="44345"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3" xr:uid="{00000000-0005-0000-0000-0000C7350000}"/>
    <cellStyle name="20% - uthevingsfarge 4 50 2 2_CC1" xfId="54531" xr:uid="{E126CACD-20AF-49C2-9EB9-FF8DACB99297}"/>
    <cellStyle name="20% - uthevingsfarge 4 50 2 3" xfId="39394" xr:uid="{00000000-0005-0000-0000-0000C8350000}"/>
    <cellStyle name="20% - uthevingsfarge 4 50 2 4" xfId="39395" xr:uid="{00000000-0005-0000-0000-0000C9350000}"/>
    <cellStyle name="20% - uthevingsfarge 4 50 2 5" xfId="39396" xr:uid="{00000000-0005-0000-0000-0000CA350000}"/>
    <cellStyle name="20% - uthevingsfarge 4 50 2 6" xfId="39392" xr:uid="{00000000-0005-0000-0000-0000CB350000}"/>
    <cellStyle name="20% - uthevingsfarge 4 50 2_4 manuell" xfId="54532" xr:uid="{9895325C-F893-440E-865E-C65096120724}"/>
    <cellStyle name="20% - uthevingsfarge 4 50 3" xfId="3429" xr:uid="{00000000-0005-0000-0000-0000CD350000}"/>
    <cellStyle name="20% - uthevingsfarge 4 50 3 2" xfId="39397" xr:uid="{00000000-0005-0000-0000-0000CE350000}"/>
    <cellStyle name="20% - uthevingsfarge 4 50 3_CC1" xfId="54533" xr:uid="{5E02EB6A-6F26-4412-A974-7A6DF9CD3F57}"/>
    <cellStyle name="20% - uthevingsfarge 4 50 4" xfId="39398" xr:uid="{00000000-0005-0000-0000-0000CF350000}"/>
    <cellStyle name="20% - uthevingsfarge 4 50 5" xfId="39399" xr:uid="{00000000-0005-0000-0000-0000D0350000}"/>
    <cellStyle name="20% - uthevingsfarge 4 50 6" xfId="39400" xr:uid="{00000000-0005-0000-0000-0000D1350000}"/>
    <cellStyle name="20% - uthevingsfarge 4 50 7" xfId="39391" xr:uid="{00000000-0005-0000-0000-0000D2350000}"/>
    <cellStyle name="20% - uthevingsfarge 4 50_4 manuell" xfId="54534"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3" xr:uid="{00000000-0005-0000-0000-0000D7350000}"/>
    <cellStyle name="20% - uthevingsfarge 4 51 2 2_CC1" xfId="54535" xr:uid="{5F9C5134-02EC-402D-BE20-15C7CB5BCEC0}"/>
    <cellStyle name="20% - uthevingsfarge 4 51 2 3" xfId="39404" xr:uid="{00000000-0005-0000-0000-0000D8350000}"/>
    <cellStyle name="20% - uthevingsfarge 4 51 2 4" xfId="39405" xr:uid="{00000000-0005-0000-0000-0000D9350000}"/>
    <cellStyle name="20% - uthevingsfarge 4 51 2 5" xfId="39406" xr:uid="{00000000-0005-0000-0000-0000DA350000}"/>
    <cellStyle name="20% - uthevingsfarge 4 51 2 6" xfId="39402" xr:uid="{00000000-0005-0000-0000-0000DB350000}"/>
    <cellStyle name="20% - uthevingsfarge 4 51 2_4 manuell" xfId="54536" xr:uid="{A283B774-23E1-4B92-9CE3-23AFFE7A25F3}"/>
    <cellStyle name="20% - uthevingsfarge 4 51 3" xfId="3433" xr:uid="{00000000-0005-0000-0000-0000DD350000}"/>
    <cellStyle name="20% - uthevingsfarge 4 51 3 2" xfId="39407" xr:uid="{00000000-0005-0000-0000-0000DE350000}"/>
    <cellStyle name="20% - uthevingsfarge 4 51 3_CC1" xfId="54537" xr:uid="{90B98869-6386-408F-A0FB-E7D12268B4DF}"/>
    <cellStyle name="20% - uthevingsfarge 4 51 4" xfId="39408" xr:uid="{00000000-0005-0000-0000-0000DF350000}"/>
    <cellStyle name="20% - uthevingsfarge 4 51 5" xfId="39409" xr:uid="{00000000-0005-0000-0000-0000E0350000}"/>
    <cellStyle name="20% - uthevingsfarge 4 51 6" xfId="39410" xr:uid="{00000000-0005-0000-0000-0000E1350000}"/>
    <cellStyle name="20% - uthevingsfarge 4 51 7" xfId="39401" xr:uid="{00000000-0005-0000-0000-0000E2350000}"/>
    <cellStyle name="20% - uthevingsfarge 4 51_4 manuell" xfId="54538"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3" xr:uid="{00000000-0005-0000-0000-0000E7350000}"/>
    <cellStyle name="20% - uthevingsfarge 4 52 2 2_CC1" xfId="54539" xr:uid="{F916332E-5DD4-497D-90EB-6330B3ED4F3E}"/>
    <cellStyle name="20% - uthevingsfarge 4 52 2 3" xfId="39414" xr:uid="{00000000-0005-0000-0000-0000E8350000}"/>
    <cellStyle name="20% - uthevingsfarge 4 52 2 4" xfId="39415" xr:uid="{00000000-0005-0000-0000-0000E9350000}"/>
    <cellStyle name="20% - uthevingsfarge 4 52 2 5" xfId="39416" xr:uid="{00000000-0005-0000-0000-0000EA350000}"/>
    <cellStyle name="20% - uthevingsfarge 4 52 2 6" xfId="39412" xr:uid="{00000000-0005-0000-0000-0000EB350000}"/>
    <cellStyle name="20% - uthevingsfarge 4 52 2_4 manuell" xfId="54540" xr:uid="{B60D2DF8-6F75-4D00-B90F-304CE755505D}"/>
    <cellStyle name="20% - uthevingsfarge 4 52 3" xfId="3437" xr:uid="{00000000-0005-0000-0000-0000ED350000}"/>
    <cellStyle name="20% - uthevingsfarge 4 52 3 2" xfId="39417" xr:uid="{00000000-0005-0000-0000-0000EE350000}"/>
    <cellStyle name="20% - uthevingsfarge 4 52 3_CC1" xfId="54541" xr:uid="{050741E0-046F-4095-8302-0D45F461CA56}"/>
    <cellStyle name="20% - uthevingsfarge 4 52 4" xfId="39418" xr:uid="{00000000-0005-0000-0000-0000EF350000}"/>
    <cellStyle name="20% - uthevingsfarge 4 52 5" xfId="39419" xr:uid="{00000000-0005-0000-0000-0000F0350000}"/>
    <cellStyle name="20% - uthevingsfarge 4 52 6" xfId="39420" xr:uid="{00000000-0005-0000-0000-0000F1350000}"/>
    <cellStyle name="20% - uthevingsfarge 4 52 7" xfId="39411" xr:uid="{00000000-0005-0000-0000-0000F2350000}"/>
    <cellStyle name="20% - uthevingsfarge 4 52_4 manuell" xfId="54542"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3" xr:uid="{00000000-0005-0000-0000-0000F7350000}"/>
    <cellStyle name="20% - uthevingsfarge 4 53 2 2_CC1" xfId="54543" xr:uid="{FBA038CE-9907-4486-A0C4-38F5637327CE}"/>
    <cellStyle name="20% - uthevingsfarge 4 53 2 3" xfId="39424" xr:uid="{00000000-0005-0000-0000-0000F8350000}"/>
    <cellStyle name="20% - uthevingsfarge 4 53 2 4" xfId="39425" xr:uid="{00000000-0005-0000-0000-0000F9350000}"/>
    <cellStyle name="20% - uthevingsfarge 4 53 2 5" xfId="39426" xr:uid="{00000000-0005-0000-0000-0000FA350000}"/>
    <cellStyle name="20% - uthevingsfarge 4 53 2 6" xfId="39422" xr:uid="{00000000-0005-0000-0000-0000FB350000}"/>
    <cellStyle name="20% - uthevingsfarge 4 53 2_4 manuell" xfId="54544" xr:uid="{79997222-E246-4C62-A5B2-C50BC992B426}"/>
    <cellStyle name="20% - uthevingsfarge 4 53 3" xfId="3441" xr:uid="{00000000-0005-0000-0000-0000FD350000}"/>
    <cellStyle name="20% - uthevingsfarge 4 53 3 2" xfId="39427" xr:uid="{00000000-0005-0000-0000-0000FE350000}"/>
    <cellStyle name="20% - uthevingsfarge 4 53 3_CC1" xfId="54545" xr:uid="{999DF8F7-7D31-481A-9220-AD335A085FBB}"/>
    <cellStyle name="20% - uthevingsfarge 4 53 4" xfId="39428" xr:uid="{00000000-0005-0000-0000-0000FF350000}"/>
    <cellStyle name="20% - uthevingsfarge 4 53 5" xfId="39429" xr:uid="{00000000-0005-0000-0000-000000360000}"/>
    <cellStyle name="20% - uthevingsfarge 4 53 6" xfId="39430" xr:uid="{00000000-0005-0000-0000-000001360000}"/>
    <cellStyle name="20% - uthevingsfarge 4 53 7" xfId="39421" xr:uid="{00000000-0005-0000-0000-000002360000}"/>
    <cellStyle name="20% - uthevingsfarge 4 53_4 manuell" xfId="54546"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3" xr:uid="{00000000-0005-0000-0000-000007360000}"/>
    <cellStyle name="20% - uthevingsfarge 4 54 2 2_CC1" xfId="54547" xr:uid="{C4B488D0-9709-4F59-BE94-DE65A552E3E6}"/>
    <cellStyle name="20% - uthevingsfarge 4 54 2 3" xfId="39434" xr:uid="{00000000-0005-0000-0000-000008360000}"/>
    <cellStyle name="20% - uthevingsfarge 4 54 2 4" xfId="39435" xr:uid="{00000000-0005-0000-0000-000009360000}"/>
    <cellStyle name="20% - uthevingsfarge 4 54 2 5" xfId="39436" xr:uid="{00000000-0005-0000-0000-00000A360000}"/>
    <cellStyle name="20% - uthevingsfarge 4 54 2 6" xfId="39432" xr:uid="{00000000-0005-0000-0000-00000B360000}"/>
    <cellStyle name="20% - uthevingsfarge 4 54 2_4 manuell" xfId="54548" xr:uid="{D81C7B3B-3F21-4DD1-806A-241E1DC5E501}"/>
    <cellStyle name="20% - uthevingsfarge 4 54 3" xfId="3445" xr:uid="{00000000-0005-0000-0000-00000D360000}"/>
    <cellStyle name="20% - uthevingsfarge 4 54 3 2" xfId="39437" xr:uid="{00000000-0005-0000-0000-00000E360000}"/>
    <cellStyle name="20% - uthevingsfarge 4 54 3_CC1" xfId="54549" xr:uid="{8FBBA3F3-2B89-4004-82FB-4B28041C0F0E}"/>
    <cellStyle name="20% - uthevingsfarge 4 54 4" xfId="39438" xr:uid="{00000000-0005-0000-0000-00000F360000}"/>
    <cellStyle name="20% - uthevingsfarge 4 54 5" xfId="39439" xr:uid="{00000000-0005-0000-0000-000010360000}"/>
    <cellStyle name="20% - uthevingsfarge 4 54 6" xfId="39440" xr:uid="{00000000-0005-0000-0000-000011360000}"/>
    <cellStyle name="20% - uthevingsfarge 4 54 7" xfId="39431" xr:uid="{00000000-0005-0000-0000-000012360000}"/>
    <cellStyle name="20% - uthevingsfarge 4 54_4 manuell" xfId="54550"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3" xr:uid="{00000000-0005-0000-0000-000017360000}"/>
    <cellStyle name="20% - uthevingsfarge 4 55 2 2_CC1" xfId="54551" xr:uid="{B7B9B052-6D10-4731-839C-80811A89F4F6}"/>
    <cellStyle name="20% - uthevingsfarge 4 55 2 3" xfId="39444" xr:uid="{00000000-0005-0000-0000-000018360000}"/>
    <cellStyle name="20% - uthevingsfarge 4 55 2 4" xfId="39445" xr:uid="{00000000-0005-0000-0000-000019360000}"/>
    <cellStyle name="20% - uthevingsfarge 4 55 2 5" xfId="39446" xr:uid="{00000000-0005-0000-0000-00001A360000}"/>
    <cellStyle name="20% - uthevingsfarge 4 55 2 6" xfId="39442" xr:uid="{00000000-0005-0000-0000-00001B360000}"/>
    <cellStyle name="20% - uthevingsfarge 4 55 2_4 manuell" xfId="54552" xr:uid="{1D84FDF3-F231-4BD3-97A0-057609984F19}"/>
    <cellStyle name="20% - uthevingsfarge 4 55 3" xfId="3449" xr:uid="{00000000-0005-0000-0000-00001D360000}"/>
    <cellStyle name="20% - uthevingsfarge 4 55 3 2" xfId="39447" xr:uid="{00000000-0005-0000-0000-00001E360000}"/>
    <cellStyle name="20% - uthevingsfarge 4 55 3_CC1" xfId="54553" xr:uid="{5DD16A7C-6B6A-44ED-83CD-62FB5E8B4F4E}"/>
    <cellStyle name="20% - uthevingsfarge 4 55 4" xfId="39448" xr:uid="{00000000-0005-0000-0000-00001F360000}"/>
    <cellStyle name="20% - uthevingsfarge 4 55 5" xfId="39449" xr:uid="{00000000-0005-0000-0000-000020360000}"/>
    <cellStyle name="20% - uthevingsfarge 4 55 6" xfId="39450" xr:uid="{00000000-0005-0000-0000-000021360000}"/>
    <cellStyle name="20% - uthevingsfarge 4 55 7" xfId="39441" xr:uid="{00000000-0005-0000-0000-000022360000}"/>
    <cellStyle name="20% - uthevingsfarge 4 55_4 manuell" xfId="54554"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3" xr:uid="{00000000-0005-0000-0000-000027360000}"/>
    <cellStyle name="20% - uthevingsfarge 4 56 2 2_CC1" xfId="54555" xr:uid="{156A69E4-9F20-4AEF-96C8-C5E1223A0F39}"/>
    <cellStyle name="20% - uthevingsfarge 4 56 2 3" xfId="39454" xr:uid="{00000000-0005-0000-0000-000028360000}"/>
    <cellStyle name="20% - uthevingsfarge 4 56 2 4" xfId="39455" xr:uid="{00000000-0005-0000-0000-000029360000}"/>
    <cellStyle name="20% - uthevingsfarge 4 56 2 5" xfId="39456" xr:uid="{00000000-0005-0000-0000-00002A360000}"/>
    <cellStyle name="20% - uthevingsfarge 4 56 2 6" xfId="39452" xr:uid="{00000000-0005-0000-0000-00002B360000}"/>
    <cellStyle name="20% - uthevingsfarge 4 56 2_4 manuell" xfId="54556" xr:uid="{A333C0F7-D822-4041-95AE-B1ECDD489332}"/>
    <cellStyle name="20% - uthevingsfarge 4 56 3" xfId="3453" xr:uid="{00000000-0005-0000-0000-00002D360000}"/>
    <cellStyle name="20% - uthevingsfarge 4 56 3 2" xfId="39457" xr:uid="{00000000-0005-0000-0000-00002E360000}"/>
    <cellStyle name="20% - uthevingsfarge 4 56 3_CC1" xfId="54557" xr:uid="{508FDE76-B531-4C8A-AF7D-B678CF1EF6E2}"/>
    <cellStyle name="20% - uthevingsfarge 4 56 4" xfId="39458" xr:uid="{00000000-0005-0000-0000-00002F360000}"/>
    <cellStyle name="20% - uthevingsfarge 4 56 5" xfId="39459" xr:uid="{00000000-0005-0000-0000-000030360000}"/>
    <cellStyle name="20% - uthevingsfarge 4 56 6" xfId="39460" xr:uid="{00000000-0005-0000-0000-000031360000}"/>
    <cellStyle name="20% - uthevingsfarge 4 56 7" xfId="39451" xr:uid="{00000000-0005-0000-0000-000032360000}"/>
    <cellStyle name="20% - uthevingsfarge 4 56_4 manuell" xfId="54558"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3" xr:uid="{00000000-0005-0000-0000-000037360000}"/>
    <cellStyle name="20% - uthevingsfarge 4 57 2 2_CC1" xfId="54559" xr:uid="{96E0B779-0C3C-4C23-9318-DDC93A283026}"/>
    <cellStyle name="20% - uthevingsfarge 4 57 2 3" xfId="39464" xr:uid="{00000000-0005-0000-0000-000038360000}"/>
    <cellStyle name="20% - uthevingsfarge 4 57 2 4" xfId="39465" xr:uid="{00000000-0005-0000-0000-000039360000}"/>
    <cellStyle name="20% - uthevingsfarge 4 57 2 5" xfId="39466" xr:uid="{00000000-0005-0000-0000-00003A360000}"/>
    <cellStyle name="20% - uthevingsfarge 4 57 2 6" xfId="39462" xr:uid="{00000000-0005-0000-0000-00003B360000}"/>
    <cellStyle name="20% - uthevingsfarge 4 57 2_4 manuell" xfId="54560" xr:uid="{DFB80D2A-6803-4E6D-A5D6-D9A05B014787}"/>
    <cellStyle name="20% - uthevingsfarge 4 57 3" xfId="3457" xr:uid="{00000000-0005-0000-0000-00003D360000}"/>
    <cellStyle name="20% - uthevingsfarge 4 57 3 2" xfId="39467" xr:uid="{00000000-0005-0000-0000-00003E360000}"/>
    <cellStyle name="20% - uthevingsfarge 4 57 3_CC1" xfId="54561" xr:uid="{416A8B80-D03E-4F36-A108-29BB698F3655}"/>
    <cellStyle name="20% - uthevingsfarge 4 57 4" xfId="39468" xr:uid="{00000000-0005-0000-0000-00003F360000}"/>
    <cellStyle name="20% - uthevingsfarge 4 57 5" xfId="39469" xr:uid="{00000000-0005-0000-0000-000040360000}"/>
    <cellStyle name="20% - uthevingsfarge 4 57 6" xfId="39470" xr:uid="{00000000-0005-0000-0000-000041360000}"/>
    <cellStyle name="20% - uthevingsfarge 4 57 7" xfId="39461" xr:uid="{00000000-0005-0000-0000-000042360000}"/>
    <cellStyle name="20% - uthevingsfarge 4 57_4 manuell" xfId="54562"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3" xr:uid="{00000000-0005-0000-0000-000047360000}"/>
    <cellStyle name="20% - uthevingsfarge 4 58 2 2_CC1" xfId="54563" xr:uid="{2565B0A4-13DE-4CA1-8D37-3F81D6D0C706}"/>
    <cellStyle name="20% - uthevingsfarge 4 58 2 3" xfId="39474" xr:uid="{00000000-0005-0000-0000-000048360000}"/>
    <cellStyle name="20% - uthevingsfarge 4 58 2 4" xfId="39475" xr:uid="{00000000-0005-0000-0000-000049360000}"/>
    <cellStyle name="20% - uthevingsfarge 4 58 2 5" xfId="39476" xr:uid="{00000000-0005-0000-0000-00004A360000}"/>
    <cellStyle name="20% - uthevingsfarge 4 58 2 6" xfId="39472" xr:uid="{00000000-0005-0000-0000-00004B360000}"/>
    <cellStyle name="20% - uthevingsfarge 4 58 2_4 manuell" xfId="54564" xr:uid="{D77CC4CA-8D0F-4C8A-9DD4-EBFEA0C68399}"/>
    <cellStyle name="20% - uthevingsfarge 4 58 3" xfId="3461" xr:uid="{00000000-0005-0000-0000-00004D360000}"/>
    <cellStyle name="20% - uthevingsfarge 4 58 3 2" xfId="39477" xr:uid="{00000000-0005-0000-0000-00004E360000}"/>
    <cellStyle name="20% - uthevingsfarge 4 58 3_CC1" xfId="54565" xr:uid="{05019A9E-954A-4EB3-BDFA-1CA8DC638F18}"/>
    <cellStyle name="20% - uthevingsfarge 4 58 4" xfId="39478" xr:uid="{00000000-0005-0000-0000-00004F360000}"/>
    <cellStyle name="20% - uthevingsfarge 4 58 5" xfId="39479" xr:uid="{00000000-0005-0000-0000-000050360000}"/>
    <cellStyle name="20% - uthevingsfarge 4 58 6" xfId="39480" xr:uid="{00000000-0005-0000-0000-000051360000}"/>
    <cellStyle name="20% - uthevingsfarge 4 58 7" xfId="39471" xr:uid="{00000000-0005-0000-0000-000052360000}"/>
    <cellStyle name="20% - uthevingsfarge 4 58_4 manuell" xfId="54566"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3" xr:uid="{00000000-0005-0000-0000-000057360000}"/>
    <cellStyle name="20% - uthevingsfarge 4 59 2 2_CC1" xfId="54567" xr:uid="{12CB711C-AFD6-4BAA-A8ED-52D47C6A2570}"/>
    <cellStyle name="20% - uthevingsfarge 4 59 2 3" xfId="39484" xr:uid="{00000000-0005-0000-0000-000058360000}"/>
    <cellStyle name="20% - uthevingsfarge 4 59 2 4" xfId="39485" xr:uid="{00000000-0005-0000-0000-000059360000}"/>
    <cellStyle name="20% - uthevingsfarge 4 59 2 5" xfId="39486" xr:uid="{00000000-0005-0000-0000-00005A360000}"/>
    <cellStyle name="20% - uthevingsfarge 4 59 2 6" xfId="39482" xr:uid="{00000000-0005-0000-0000-00005B360000}"/>
    <cellStyle name="20% - uthevingsfarge 4 59 2_4 manuell" xfId="54568" xr:uid="{83514B6A-0926-4466-B021-6A442A095E28}"/>
    <cellStyle name="20% - uthevingsfarge 4 59 3" xfId="3465" xr:uid="{00000000-0005-0000-0000-00005D360000}"/>
    <cellStyle name="20% - uthevingsfarge 4 59 3 2" xfId="39487" xr:uid="{00000000-0005-0000-0000-00005E360000}"/>
    <cellStyle name="20% - uthevingsfarge 4 59 3_CC1" xfId="54569" xr:uid="{2B6C58DC-55E5-4199-B974-67DC986FA6B5}"/>
    <cellStyle name="20% - uthevingsfarge 4 59 4" xfId="39488" xr:uid="{00000000-0005-0000-0000-00005F360000}"/>
    <cellStyle name="20% - uthevingsfarge 4 59 5" xfId="39489" xr:uid="{00000000-0005-0000-0000-000060360000}"/>
    <cellStyle name="20% - uthevingsfarge 4 59 6" xfId="39490" xr:uid="{00000000-0005-0000-0000-000061360000}"/>
    <cellStyle name="20% - uthevingsfarge 4 59 7" xfId="39481" xr:uid="{00000000-0005-0000-0000-000062360000}"/>
    <cellStyle name="20% - uthevingsfarge 4 59_4 manuell" xfId="54570"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3" xr:uid="{00000000-0005-0000-0000-000067360000}"/>
    <cellStyle name="20% - uthevingsfarge 4 6 2 2_CC1" xfId="54571" xr:uid="{8E35FCC5-1BED-4128-84CF-133FB2B93310}"/>
    <cellStyle name="20% - uthevingsfarge 4 6 2 3" xfId="39494" xr:uid="{00000000-0005-0000-0000-000068360000}"/>
    <cellStyle name="20% - uthevingsfarge 4 6 2 4" xfId="39495" xr:uid="{00000000-0005-0000-0000-000069360000}"/>
    <cellStyle name="20% - uthevingsfarge 4 6 2 5" xfId="39496" xr:uid="{00000000-0005-0000-0000-00006A360000}"/>
    <cellStyle name="20% - uthevingsfarge 4 6 2 6" xfId="39492" xr:uid="{00000000-0005-0000-0000-00006B360000}"/>
    <cellStyle name="20% - uthevingsfarge 4 6 2_3. Chng in credit spreads" xfId="44346" xr:uid="{00000000-0005-0000-0000-00006C360000}"/>
    <cellStyle name="20% - uthevingsfarge 4 6 3" xfId="3469" xr:uid="{00000000-0005-0000-0000-00006D360000}"/>
    <cellStyle name="20% - uthevingsfarge 4 6 3 2" xfId="15016" xr:uid="{00000000-0005-0000-0000-00006E360000}"/>
    <cellStyle name="20% - uthevingsfarge 4 6 3 2 2" xfId="44347" xr:uid="{00000000-0005-0000-0000-00006F360000}"/>
    <cellStyle name="20% - uthevingsfarge 4 6 3 3" xfId="39497" xr:uid="{00000000-0005-0000-0000-000070360000}"/>
    <cellStyle name="20% - uthevingsfarge 4 6 3_3. Chng in credit spreads" xfId="44348" xr:uid="{00000000-0005-0000-0000-000071360000}"/>
    <cellStyle name="20% - uthevingsfarge 4 6 4" xfId="15017" xr:uid="{00000000-0005-0000-0000-000072360000}"/>
    <cellStyle name="20% - uthevingsfarge 4 6 4 2" xfId="39498" xr:uid="{00000000-0005-0000-0000-000073360000}"/>
    <cellStyle name="20% - uthevingsfarge 4 6 5" xfId="15018" xr:uid="{00000000-0005-0000-0000-000074360000}"/>
    <cellStyle name="20% - uthevingsfarge 4 6 5 2" xfId="39499" xr:uid="{00000000-0005-0000-0000-000075360000}"/>
    <cellStyle name="20% - uthevingsfarge 4 6 6" xfId="39500" xr:uid="{00000000-0005-0000-0000-000076360000}"/>
    <cellStyle name="20% - uthevingsfarge 4 6 7" xfId="39491" xr:uid="{00000000-0005-0000-0000-000077360000}"/>
    <cellStyle name="20% - uthevingsfarge 4 6 8" xfId="44349" xr:uid="{00000000-0005-0000-0000-000078360000}"/>
    <cellStyle name="20% - uthevingsfarge 4 6 9" xfId="44350" xr:uid="{00000000-0005-0000-0000-000079360000}"/>
    <cellStyle name="20% - uthevingsfarge 4 6_3. Chng in credit spreads" xfId="44351"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2" xr:uid="{00000000-0005-0000-0000-000095360000}"/>
    <cellStyle name="20% - uthevingsfarge 4 69" xfId="44353"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3" xr:uid="{00000000-0005-0000-0000-00009A360000}"/>
    <cellStyle name="20% - uthevingsfarge 4 7 2 2_CC1" xfId="54572" xr:uid="{8C58839A-CC14-4CEE-A854-B56F7B4E8E2F}"/>
    <cellStyle name="20% - uthevingsfarge 4 7 2 3" xfId="39504" xr:uid="{00000000-0005-0000-0000-00009B360000}"/>
    <cellStyle name="20% - uthevingsfarge 4 7 2 4" xfId="39505" xr:uid="{00000000-0005-0000-0000-00009C360000}"/>
    <cellStyle name="20% - uthevingsfarge 4 7 2 5" xfId="39506" xr:uid="{00000000-0005-0000-0000-00009D360000}"/>
    <cellStyle name="20% - uthevingsfarge 4 7 2 6" xfId="39502" xr:uid="{00000000-0005-0000-0000-00009E360000}"/>
    <cellStyle name="20% - uthevingsfarge 4 7 2_4 manuell" xfId="54573" xr:uid="{E9DEDC5A-D2B7-4DA2-8A45-F7C9DDB5FEF4}"/>
    <cellStyle name="20% - uthevingsfarge 4 7 3" xfId="3473" xr:uid="{00000000-0005-0000-0000-0000A0360000}"/>
    <cellStyle name="20% - uthevingsfarge 4 7 3 2" xfId="15034" xr:uid="{00000000-0005-0000-0000-0000A1360000}"/>
    <cellStyle name="20% - uthevingsfarge 4 7 3 3" xfId="39507" xr:uid="{00000000-0005-0000-0000-0000A2360000}"/>
    <cellStyle name="20% - uthevingsfarge 4 7 3_AVA DVA EL" xfId="15035" xr:uid="{00000000-0005-0000-0000-0000A3360000}"/>
    <cellStyle name="20% - uthevingsfarge 4 7 4" xfId="15036" xr:uid="{00000000-0005-0000-0000-0000A4360000}"/>
    <cellStyle name="20% - uthevingsfarge 4 7 4 2" xfId="39508" xr:uid="{00000000-0005-0000-0000-0000A5360000}"/>
    <cellStyle name="20% - uthevingsfarge 4 7 5" xfId="15037" xr:uid="{00000000-0005-0000-0000-0000A6360000}"/>
    <cellStyle name="20% - uthevingsfarge 4 7 5 2" xfId="39509" xr:uid="{00000000-0005-0000-0000-0000A7360000}"/>
    <cellStyle name="20% - uthevingsfarge 4 7 6" xfId="39510" xr:uid="{00000000-0005-0000-0000-0000A8360000}"/>
    <cellStyle name="20% - uthevingsfarge 4 7 7" xfId="39501" xr:uid="{00000000-0005-0000-0000-0000A9360000}"/>
    <cellStyle name="20% - uthevingsfarge 4 7 8" xfId="44354" xr:uid="{00000000-0005-0000-0000-0000AA360000}"/>
    <cellStyle name="20% - uthevingsfarge 4 7_3. Chng in credit spreads" xfId="44355" xr:uid="{00000000-0005-0000-0000-0000AB360000}"/>
    <cellStyle name="20% - uthevingsfarge 4 70" xfId="44356" xr:uid="{00000000-0005-0000-0000-0000AC360000}"/>
    <cellStyle name="20% - uthevingsfarge 4 71" xfId="44357" xr:uid="{00000000-0005-0000-0000-0000AD360000}"/>
    <cellStyle name="20% - uthevingsfarge 4 72" xfId="44358" xr:uid="{00000000-0005-0000-0000-0000AE360000}"/>
    <cellStyle name="20% - uthevingsfarge 4 73" xfId="44359" xr:uid="{00000000-0005-0000-0000-0000AF360000}"/>
    <cellStyle name="20% - uthevingsfarge 4 74" xfId="44360"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3" xr:uid="{00000000-0005-0000-0000-0000B4360000}"/>
    <cellStyle name="20% - uthevingsfarge 4 8 2 2_CC1" xfId="54574" xr:uid="{A0FD6695-D345-4A37-BDA9-C09E09BFF3E5}"/>
    <cellStyle name="20% - uthevingsfarge 4 8 2 3" xfId="39514" xr:uid="{00000000-0005-0000-0000-0000B5360000}"/>
    <cellStyle name="20% - uthevingsfarge 4 8 2 4" xfId="39515" xr:uid="{00000000-0005-0000-0000-0000B6360000}"/>
    <cellStyle name="20% - uthevingsfarge 4 8 2 5" xfId="39516" xr:uid="{00000000-0005-0000-0000-0000B7360000}"/>
    <cellStyle name="20% - uthevingsfarge 4 8 2 6" xfId="39512" xr:uid="{00000000-0005-0000-0000-0000B8360000}"/>
    <cellStyle name="20% - uthevingsfarge 4 8 2_4 manuell" xfId="54575" xr:uid="{F7BFDE97-8BA1-44B8-AC77-3CE5DA613923}"/>
    <cellStyle name="20% - uthevingsfarge 4 8 3" xfId="3477" xr:uid="{00000000-0005-0000-0000-0000BA360000}"/>
    <cellStyle name="20% - uthevingsfarge 4 8 3 2" xfId="39517" xr:uid="{00000000-0005-0000-0000-0000BB360000}"/>
    <cellStyle name="20% - uthevingsfarge 4 8 3_CC1" xfId="54576" xr:uid="{BCE3ECF6-AD0C-411B-87E9-AEB9225CC957}"/>
    <cellStyle name="20% - uthevingsfarge 4 8 4" xfId="39518" xr:uid="{00000000-0005-0000-0000-0000BC360000}"/>
    <cellStyle name="20% - uthevingsfarge 4 8 5" xfId="39519" xr:uid="{00000000-0005-0000-0000-0000BD360000}"/>
    <cellStyle name="20% - uthevingsfarge 4 8 6" xfId="39520" xr:uid="{00000000-0005-0000-0000-0000BE360000}"/>
    <cellStyle name="20% - uthevingsfarge 4 8 7" xfId="39511" xr:uid="{00000000-0005-0000-0000-0000BF360000}"/>
    <cellStyle name="20% - uthevingsfarge 4 8_3. Chng in credit spreads" xfId="44361"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3" xr:uid="{00000000-0005-0000-0000-0000C4360000}"/>
    <cellStyle name="20% - uthevingsfarge 4 9 2 2_CC1" xfId="54577" xr:uid="{C95A474A-5C47-4BC7-ADBF-5EA6C00853A8}"/>
    <cellStyle name="20% - uthevingsfarge 4 9 2 3" xfId="39524" xr:uid="{00000000-0005-0000-0000-0000C5360000}"/>
    <cellStyle name="20% - uthevingsfarge 4 9 2 4" xfId="39525" xr:uid="{00000000-0005-0000-0000-0000C6360000}"/>
    <cellStyle name="20% - uthevingsfarge 4 9 2 5" xfId="39526" xr:uid="{00000000-0005-0000-0000-0000C7360000}"/>
    <cellStyle name="20% - uthevingsfarge 4 9 2 6" xfId="39522" xr:uid="{00000000-0005-0000-0000-0000C8360000}"/>
    <cellStyle name="20% - uthevingsfarge 4 9 2_4 manuell" xfId="54578" xr:uid="{D4DE2E76-A0C9-4B32-9D87-A48FF1DAB662}"/>
    <cellStyle name="20% - uthevingsfarge 4 9 3" xfId="3481" xr:uid="{00000000-0005-0000-0000-0000CA360000}"/>
    <cellStyle name="20% - uthevingsfarge 4 9 3 2" xfId="39527" xr:uid="{00000000-0005-0000-0000-0000CB360000}"/>
    <cellStyle name="20% - uthevingsfarge 4 9 3_CC1" xfId="54579" xr:uid="{53B1FB5C-BC46-4DA6-AB39-F32A6E9B538B}"/>
    <cellStyle name="20% - uthevingsfarge 4 9 4" xfId="39528" xr:uid="{00000000-0005-0000-0000-0000CC360000}"/>
    <cellStyle name="20% - uthevingsfarge 4 9 5" xfId="39529" xr:uid="{00000000-0005-0000-0000-0000CD360000}"/>
    <cellStyle name="20% - uthevingsfarge 4 9 6" xfId="39530" xr:uid="{00000000-0005-0000-0000-0000CE360000}"/>
    <cellStyle name="20% - uthevingsfarge 4 9 7" xfId="39521" xr:uid="{00000000-0005-0000-0000-0000CF360000}"/>
    <cellStyle name="20% - uthevingsfarge 4 9_4 manuell" xfId="54580" xr:uid="{900DD475-8DA6-42E2-B5E5-3ABAC38E8A8E}"/>
    <cellStyle name="20% - uthevingsfarge 4_4 manuell" xfId="54581"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2" xr:uid="{00000000-0005-0000-0000-0000D6360000}"/>
    <cellStyle name="20% - uthevingsfarge 5 10 2_4 manuell" xfId="54582" xr:uid="{F2381686-D5E5-47BB-843C-26A5D2DEC426}"/>
    <cellStyle name="20% - uthevingsfarge 5 10 3" xfId="3485" xr:uid="{00000000-0005-0000-0000-0000D8360000}"/>
    <cellStyle name="20% - uthevingsfarge 5 10 4" xfId="39531" xr:uid="{00000000-0005-0000-0000-0000D9360000}"/>
    <cellStyle name="20% - uthevingsfarge 5 10 5" xfId="44362" xr:uid="{00000000-0005-0000-0000-0000DA360000}"/>
    <cellStyle name="20% - uthevingsfarge 5 10_4 manuell" xfId="54583"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4" xr:uid="{00000000-0005-0000-0000-0000DF360000}"/>
    <cellStyle name="20% - uthevingsfarge 5 11 2_4 manuell" xfId="54584" xr:uid="{3F5F32AF-AA07-4DA4-AF4A-83849E8C6F4C}"/>
    <cellStyle name="20% - uthevingsfarge 5 11 3" xfId="3489" xr:uid="{00000000-0005-0000-0000-0000E1360000}"/>
    <cellStyle name="20% - uthevingsfarge 5 11 4" xfId="39533" xr:uid="{00000000-0005-0000-0000-0000E2360000}"/>
    <cellStyle name="20% - uthevingsfarge 5 11_4 manuell" xfId="54585"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6" xr:uid="{00000000-0005-0000-0000-0000E7360000}"/>
    <cellStyle name="20% - uthevingsfarge 5 12 2_4 manuell" xfId="54586" xr:uid="{E9CAA95C-6BC6-43B3-95F8-916B7739A75D}"/>
    <cellStyle name="20% - uthevingsfarge 5 12 3" xfId="3493" xr:uid="{00000000-0005-0000-0000-0000E9360000}"/>
    <cellStyle name="20% - uthevingsfarge 5 12 4" xfId="39535" xr:uid="{00000000-0005-0000-0000-0000EA360000}"/>
    <cellStyle name="20% - uthevingsfarge 5 12_4 manuell" xfId="54587"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8" xr:uid="{00000000-0005-0000-0000-0000EF360000}"/>
    <cellStyle name="20% - uthevingsfarge 5 13 2_4 manuell" xfId="54588" xr:uid="{F54CA2FA-7C34-4075-B3A7-429DD8164BF7}"/>
    <cellStyle name="20% - uthevingsfarge 5 13 3" xfId="3497" xr:uid="{00000000-0005-0000-0000-0000F1360000}"/>
    <cellStyle name="20% - uthevingsfarge 5 13 4" xfId="39537" xr:uid="{00000000-0005-0000-0000-0000F2360000}"/>
    <cellStyle name="20% - uthevingsfarge 5 13_4 manuell" xfId="54589"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40" xr:uid="{00000000-0005-0000-0000-0000F7360000}"/>
    <cellStyle name="20% - uthevingsfarge 5 14 2_4 manuell" xfId="54590" xr:uid="{2F98BD27-D3AA-4288-AC1E-595837A58A8F}"/>
    <cellStyle name="20% - uthevingsfarge 5 14 3" xfId="3501" xr:uid="{00000000-0005-0000-0000-0000F9360000}"/>
    <cellStyle name="20% - uthevingsfarge 5 14 4" xfId="39539" xr:uid="{00000000-0005-0000-0000-0000FA360000}"/>
    <cellStyle name="20% - uthevingsfarge 5 14_4 manuell" xfId="54591"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2" xr:uid="{00000000-0005-0000-0000-0000FF360000}"/>
    <cellStyle name="20% - uthevingsfarge 5 15 2_4 manuell" xfId="54592" xr:uid="{33ED0667-6AF5-40DF-9D3E-C64E72429EC5}"/>
    <cellStyle name="20% - uthevingsfarge 5 15 3" xfId="3505" xr:uid="{00000000-0005-0000-0000-000001370000}"/>
    <cellStyle name="20% - uthevingsfarge 5 15 4" xfId="39541" xr:uid="{00000000-0005-0000-0000-000002370000}"/>
    <cellStyle name="20% - uthevingsfarge 5 15_4 manuell" xfId="54593"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4" xr:uid="{00000000-0005-0000-0000-000007370000}"/>
    <cellStyle name="20% - uthevingsfarge 5 16 2_4 manuell" xfId="54594" xr:uid="{3B9B04B7-BD7D-48B1-BBC2-0B6319D49356}"/>
    <cellStyle name="20% - uthevingsfarge 5 16 3" xfId="3509" xr:uid="{00000000-0005-0000-0000-000009370000}"/>
    <cellStyle name="20% - uthevingsfarge 5 16 4" xfId="39543" xr:uid="{00000000-0005-0000-0000-00000A370000}"/>
    <cellStyle name="20% - uthevingsfarge 5 16_4 manuell" xfId="54595"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6" xr:uid="{00000000-0005-0000-0000-00000F370000}"/>
    <cellStyle name="20% - uthevingsfarge 5 17 2_4 manuell" xfId="54596" xr:uid="{5A154B5F-7D5C-4DFE-B1D5-DEBC699E7FD1}"/>
    <cellStyle name="20% - uthevingsfarge 5 17 3" xfId="3513" xr:uid="{00000000-0005-0000-0000-000011370000}"/>
    <cellStyle name="20% - uthevingsfarge 5 17 4" xfId="39545" xr:uid="{00000000-0005-0000-0000-000012370000}"/>
    <cellStyle name="20% - uthevingsfarge 5 17_4 manuell" xfId="54597"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8" xr:uid="{00000000-0005-0000-0000-000017370000}"/>
    <cellStyle name="20% - uthevingsfarge 5 18 2_4 manuell" xfId="54598" xr:uid="{EA494481-E479-4FEA-B9B5-61EEED3A8129}"/>
    <cellStyle name="20% - uthevingsfarge 5 18 3" xfId="3517" xr:uid="{00000000-0005-0000-0000-000019370000}"/>
    <cellStyle name="20% - uthevingsfarge 5 18 4" xfId="39547" xr:uid="{00000000-0005-0000-0000-00001A370000}"/>
    <cellStyle name="20% - uthevingsfarge 5 18_4 manuell" xfId="54599"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50" xr:uid="{00000000-0005-0000-0000-00001F370000}"/>
    <cellStyle name="20% - uthevingsfarge 5 19 2_4 manuell" xfId="54600" xr:uid="{4700E17C-FCB1-4DD4-8F1B-C02A3531B055}"/>
    <cellStyle name="20% - uthevingsfarge 5 19 3" xfId="3521" xr:uid="{00000000-0005-0000-0000-000021370000}"/>
    <cellStyle name="20% - uthevingsfarge 5 19 4" xfId="39549" xr:uid="{00000000-0005-0000-0000-000022370000}"/>
    <cellStyle name="20% - uthevingsfarge 5 19_4 manuell" xfId="54601"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3" xr:uid="{00000000-0005-0000-0000-00002B370000}"/>
    <cellStyle name="20% - uthevingsfarge 5 2 14" xfId="44364" xr:uid="{00000000-0005-0000-0000-00002C370000}"/>
    <cellStyle name="20% - uthevingsfarge 5 2 15" xfId="44365" xr:uid="{00000000-0005-0000-0000-00002D370000}"/>
    <cellStyle name="20% - uthevingsfarge 5 2 16" xfId="44366" xr:uid="{00000000-0005-0000-0000-00002E370000}"/>
    <cellStyle name="20% - uthevingsfarge 5 2 2" xfId="3523" xr:uid="{00000000-0005-0000-0000-00002F370000}"/>
    <cellStyle name="20% - uthevingsfarge 5 2 2 10" xfId="44367" xr:uid="{00000000-0005-0000-0000-000030370000}"/>
    <cellStyle name="20% - uthevingsfarge 5 2 2 11" xfId="44368" xr:uid="{00000000-0005-0000-0000-000031370000}"/>
    <cellStyle name="20% - uthevingsfarge 5 2 2 2" xfId="3524" xr:uid="{00000000-0005-0000-0000-000032370000}"/>
    <cellStyle name="20% - uthevingsfarge 5 2 2 2 10" xfId="44369" xr:uid="{00000000-0005-0000-0000-000033370000}"/>
    <cellStyle name="20% - uthevingsfarge 5 2 2 2 2" xfId="15044" xr:uid="{00000000-0005-0000-0000-000034370000}"/>
    <cellStyle name="20% - uthevingsfarge 5 2 2 2 2 2" xfId="15045" xr:uid="{00000000-0005-0000-0000-000035370000}"/>
    <cellStyle name="20% - uthevingsfarge 5 2 2 2 2 2 2" xfId="44370" xr:uid="{00000000-0005-0000-0000-000036370000}"/>
    <cellStyle name="20% - uthevingsfarge 5 2 2 2 2 2 2 2" xfId="44371" xr:uid="{00000000-0005-0000-0000-000037370000}"/>
    <cellStyle name="20% - uthevingsfarge 5 2 2 2 2 2 3" xfId="44372" xr:uid="{00000000-0005-0000-0000-000038370000}"/>
    <cellStyle name="20% - uthevingsfarge 5 2 2 2 2 2_3. Chng in credit spreads" xfId="44373" xr:uid="{00000000-0005-0000-0000-000039370000}"/>
    <cellStyle name="20% - uthevingsfarge 5 2 2 2 2 3" xfId="15046" xr:uid="{00000000-0005-0000-0000-00003A370000}"/>
    <cellStyle name="20% - uthevingsfarge 5 2 2 2 2 3 2" xfId="44374" xr:uid="{00000000-0005-0000-0000-00003B370000}"/>
    <cellStyle name="20% - uthevingsfarge 5 2 2 2 2 4" xfId="44375" xr:uid="{00000000-0005-0000-0000-00003C370000}"/>
    <cellStyle name="20% - uthevingsfarge 5 2 2 2 2 5" xfId="44376" xr:uid="{00000000-0005-0000-0000-00003D370000}"/>
    <cellStyle name="20% - uthevingsfarge 5 2 2 2 2 6" xfId="44377" xr:uid="{00000000-0005-0000-0000-00003E370000}"/>
    <cellStyle name="20% - uthevingsfarge 5 2 2 2 2_3. Chng in credit spreads" xfId="44378" xr:uid="{00000000-0005-0000-0000-00003F370000}"/>
    <cellStyle name="20% - uthevingsfarge 5 2 2 2 3" xfId="15047" xr:uid="{00000000-0005-0000-0000-000040370000}"/>
    <cellStyle name="20% - uthevingsfarge 5 2 2 2 3 2" xfId="15048" xr:uid="{00000000-0005-0000-0000-000041370000}"/>
    <cellStyle name="20% - uthevingsfarge 5 2 2 2 3 2 2" xfId="44379" xr:uid="{00000000-0005-0000-0000-000042370000}"/>
    <cellStyle name="20% - uthevingsfarge 5 2 2 2 3 2 2 2" xfId="44380" xr:uid="{00000000-0005-0000-0000-000043370000}"/>
    <cellStyle name="20% - uthevingsfarge 5 2 2 2 3 2 3" xfId="44381" xr:uid="{00000000-0005-0000-0000-000044370000}"/>
    <cellStyle name="20% - uthevingsfarge 5 2 2 2 3 2_3. Chng in credit spreads" xfId="44382" xr:uid="{00000000-0005-0000-0000-000045370000}"/>
    <cellStyle name="20% - uthevingsfarge 5 2 2 2 3 3" xfId="15049" xr:uid="{00000000-0005-0000-0000-000046370000}"/>
    <cellStyle name="20% - uthevingsfarge 5 2 2 2 3 3 2" xfId="44383" xr:uid="{00000000-0005-0000-0000-000047370000}"/>
    <cellStyle name="20% - uthevingsfarge 5 2 2 2 3 4" xfId="44384" xr:uid="{00000000-0005-0000-0000-000048370000}"/>
    <cellStyle name="20% - uthevingsfarge 5 2 2 2 3 5" xfId="44385" xr:uid="{00000000-0005-0000-0000-000049370000}"/>
    <cellStyle name="20% - uthevingsfarge 5 2 2 2 3 6" xfId="44386" xr:uid="{00000000-0005-0000-0000-00004A370000}"/>
    <cellStyle name="20% - uthevingsfarge 5 2 2 2 3_3. Chng in credit spreads" xfId="44387" xr:uid="{00000000-0005-0000-0000-00004B370000}"/>
    <cellStyle name="20% - uthevingsfarge 5 2 2 2 4" xfId="15050" xr:uid="{00000000-0005-0000-0000-00004C370000}"/>
    <cellStyle name="20% - uthevingsfarge 5 2 2 2 4 2" xfId="15051" xr:uid="{00000000-0005-0000-0000-00004D370000}"/>
    <cellStyle name="20% - uthevingsfarge 5 2 2 2 4 2 2" xfId="44388" xr:uid="{00000000-0005-0000-0000-00004E370000}"/>
    <cellStyle name="20% - uthevingsfarge 5 2 2 2 4 3" xfId="15052" xr:uid="{00000000-0005-0000-0000-00004F370000}"/>
    <cellStyle name="20% - uthevingsfarge 5 2 2 2 4 4" xfId="44389" xr:uid="{00000000-0005-0000-0000-000050370000}"/>
    <cellStyle name="20% - uthevingsfarge 5 2 2 2 4 5" xfId="44390" xr:uid="{00000000-0005-0000-0000-000051370000}"/>
    <cellStyle name="20% - uthevingsfarge 5 2 2 2 4 6" xfId="44391" xr:uid="{00000000-0005-0000-0000-000052370000}"/>
    <cellStyle name="20% - uthevingsfarge 5 2 2 2 4_3. Chng in credit spreads" xfId="44392" xr:uid="{00000000-0005-0000-0000-000053370000}"/>
    <cellStyle name="20% - uthevingsfarge 5 2 2 2 5" xfId="15053" xr:uid="{00000000-0005-0000-0000-000054370000}"/>
    <cellStyle name="20% - uthevingsfarge 5 2 2 2 5 2" xfId="15054" xr:uid="{00000000-0005-0000-0000-000055370000}"/>
    <cellStyle name="20% - uthevingsfarge 5 2 2 2 5 2 2" xfId="44393" xr:uid="{00000000-0005-0000-0000-000056370000}"/>
    <cellStyle name="20% - uthevingsfarge 5 2 2 2 5 3" xfId="15055" xr:uid="{00000000-0005-0000-0000-000057370000}"/>
    <cellStyle name="20% - uthevingsfarge 5 2 2 2 5 4" xfId="44394" xr:uid="{00000000-0005-0000-0000-000058370000}"/>
    <cellStyle name="20% - uthevingsfarge 5 2 2 2 5 5" xfId="44395" xr:uid="{00000000-0005-0000-0000-000059370000}"/>
    <cellStyle name="20% - uthevingsfarge 5 2 2 2 5_3. Chng in credit spreads" xfId="44396" xr:uid="{00000000-0005-0000-0000-00005A370000}"/>
    <cellStyle name="20% - uthevingsfarge 5 2 2 2 6" xfId="15056" xr:uid="{00000000-0005-0000-0000-00005B370000}"/>
    <cellStyle name="20% - uthevingsfarge 5 2 2 2 6 2" xfId="44397" xr:uid="{00000000-0005-0000-0000-00005C370000}"/>
    <cellStyle name="20% - uthevingsfarge 5 2 2 2 7" xfId="15057" xr:uid="{00000000-0005-0000-0000-00005D370000}"/>
    <cellStyle name="20% - uthevingsfarge 5 2 2 2 8" xfId="39552" xr:uid="{00000000-0005-0000-0000-00005E370000}"/>
    <cellStyle name="20% - uthevingsfarge 5 2 2 2 9" xfId="44398" xr:uid="{00000000-0005-0000-0000-00005F370000}"/>
    <cellStyle name="20% - uthevingsfarge 5 2 2 2_3. Chng in credit spreads" xfId="44399" xr:uid="{00000000-0005-0000-0000-000060370000}"/>
    <cellStyle name="20% - uthevingsfarge 5 2 2 3" xfId="15058" xr:uid="{00000000-0005-0000-0000-000061370000}"/>
    <cellStyle name="20% - uthevingsfarge 5 2 2 3 2" xfId="15059" xr:uid="{00000000-0005-0000-0000-000062370000}"/>
    <cellStyle name="20% - uthevingsfarge 5 2 2 3 2 2" xfId="44400" xr:uid="{00000000-0005-0000-0000-000063370000}"/>
    <cellStyle name="20% - uthevingsfarge 5 2 2 3 2 2 2" xfId="44401" xr:uid="{00000000-0005-0000-0000-000064370000}"/>
    <cellStyle name="20% - uthevingsfarge 5 2 2 3 2 3" xfId="44402" xr:uid="{00000000-0005-0000-0000-000065370000}"/>
    <cellStyle name="20% - uthevingsfarge 5 2 2 3 2_3. Chng in credit spreads" xfId="44403" xr:uid="{00000000-0005-0000-0000-000066370000}"/>
    <cellStyle name="20% - uthevingsfarge 5 2 2 3 3" xfId="15060" xr:uid="{00000000-0005-0000-0000-000067370000}"/>
    <cellStyle name="20% - uthevingsfarge 5 2 2 3 3 2" xfId="44404" xr:uid="{00000000-0005-0000-0000-000068370000}"/>
    <cellStyle name="20% - uthevingsfarge 5 2 2 3 4" xfId="44405" xr:uid="{00000000-0005-0000-0000-000069370000}"/>
    <cellStyle name="20% - uthevingsfarge 5 2 2 3 5" xfId="44406" xr:uid="{00000000-0005-0000-0000-00006A370000}"/>
    <cellStyle name="20% - uthevingsfarge 5 2 2 3 6" xfId="44407" xr:uid="{00000000-0005-0000-0000-00006B370000}"/>
    <cellStyle name="20% - uthevingsfarge 5 2 2 3_3. Chng in credit spreads" xfId="44408" xr:uid="{00000000-0005-0000-0000-00006C370000}"/>
    <cellStyle name="20% - uthevingsfarge 5 2 2 4" xfId="15061" xr:uid="{00000000-0005-0000-0000-00006D370000}"/>
    <cellStyle name="20% - uthevingsfarge 5 2 2 4 2" xfId="15062" xr:uid="{00000000-0005-0000-0000-00006E370000}"/>
    <cellStyle name="20% - uthevingsfarge 5 2 2 4 2 2" xfId="44409" xr:uid="{00000000-0005-0000-0000-00006F370000}"/>
    <cellStyle name="20% - uthevingsfarge 5 2 2 4 2 2 2" xfId="44410" xr:uid="{00000000-0005-0000-0000-000070370000}"/>
    <cellStyle name="20% - uthevingsfarge 5 2 2 4 2 3" xfId="44411" xr:uid="{00000000-0005-0000-0000-000071370000}"/>
    <cellStyle name="20% - uthevingsfarge 5 2 2 4 2_3. Chng in credit spreads" xfId="44412" xr:uid="{00000000-0005-0000-0000-000072370000}"/>
    <cellStyle name="20% - uthevingsfarge 5 2 2 4 3" xfId="15063" xr:uid="{00000000-0005-0000-0000-000073370000}"/>
    <cellStyle name="20% - uthevingsfarge 5 2 2 4 3 2" xfId="44413" xr:uid="{00000000-0005-0000-0000-000074370000}"/>
    <cellStyle name="20% - uthevingsfarge 5 2 2 4 4" xfId="44414" xr:uid="{00000000-0005-0000-0000-000075370000}"/>
    <cellStyle name="20% - uthevingsfarge 5 2 2 4 5" xfId="44415" xr:uid="{00000000-0005-0000-0000-000076370000}"/>
    <cellStyle name="20% - uthevingsfarge 5 2 2 4 6" xfId="44416" xr:uid="{00000000-0005-0000-0000-000077370000}"/>
    <cellStyle name="20% - uthevingsfarge 5 2 2 4_3. Chng in credit spreads" xfId="44417" xr:uid="{00000000-0005-0000-0000-000078370000}"/>
    <cellStyle name="20% - uthevingsfarge 5 2 2 5" xfId="15064" xr:uid="{00000000-0005-0000-0000-000079370000}"/>
    <cellStyle name="20% - uthevingsfarge 5 2 2 5 2" xfId="15065" xr:uid="{00000000-0005-0000-0000-00007A370000}"/>
    <cellStyle name="20% - uthevingsfarge 5 2 2 5 2 2" xfId="44418" xr:uid="{00000000-0005-0000-0000-00007B370000}"/>
    <cellStyle name="20% - uthevingsfarge 5 2 2 5 2 2 2" xfId="44419" xr:uid="{00000000-0005-0000-0000-00007C370000}"/>
    <cellStyle name="20% - uthevingsfarge 5 2 2 5 2 3" xfId="44420" xr:uid="{00000000-0005-0000-0000-00007D370000}"/>
    <cellStyle name="20% - uthevingsfarge 5 2 2 5 2_3. Chng in credit spreads" xfId="44421" xr:uid="{00000000-0005-0000-0000-00007E370000}"/>
    <cellStyle name="20% - uthevingsfarge 5 2 2 5 3" xfId="15066" xr:uid="{00000000-0005-0000-0000-00007F370000}"/>
    <cellStyle name="20% - uthevingsfarge 5 2 2 5 3 2" xfId="44422" xr:uid="{00000000-0005-0000-0000-000080370000}"/>
    <cellStyle name="20% - uthevingsfarge 5 2 2 5 4" xfId="44423" xr:uid="{00000000-0005-0000-0000-000081370000}"/>
    <cellStyle name="20% - uthevingsfarge 5 2 2 5 5" xfId="44424" xr:uid="{00000000-0005-0000-0000-000082370000}"/>
    <cellStyle name="20% - uthevingsfarge 5 2 2 5 6" xfId="44425" xr:uid="{00000000-0005-0000-0000-000083370000}"/>
    <cellStyle name="20% - uthevingsfarge 5 2 2 5_3. Chng in credit spreads" xfId="44426" xr:uid="{00000000-0005-0000-0000-000084370000}"/>
    <cellStyle name="20% - uthevingsfarge 5 2 2 6" xfId="15067" xr:uid="{00000000-0005-0000-0000-000085370000}"/>
    <cellStyle name="20% - uthevingsfarge 5 2 2 6 2" xfId="15068" xr:uid="{00000000-0005-0000-0000-000086370000}"/>
    <cellStyle name="20% - uthevingsfarge 5 2 2 6 2 2" xfId="44427" xr:uid="{00000000-0005-0000-0000-000087370000}"/>
    <cellStyle name="20% - uthevingsfarge 5 2 2 6 3" xfId="15069" xr:uid="{00000000-0005-0000-0000-000088370000}"/>
    <cellStyle name="20% - uthevingsfarge 5 2 2 6 4" xfId="44428" xr:uid="{00000000-0005-0000-0000-000089370000}"/>
    <cellStyle name="20% - uthevingsfarge 5 2 2 6 5" xfId="44429" xr:uid="{00000000-0005-0000-0000-00008A370000}"/>
    <cellStyle name="20% - uthevingsfarge 5 2 2 6 6" xfId="44430" xr:uid="{00000000-0005-0000-0000-00008B370000}"/>
    <cellStyle name="20% - uthevingsfarge 5 2 2 6_3. Chng in credit spreads" xfId="44431" xr:uid="{00000000-0005-0000-0000-00008C370000}"/>
    <cellStyle name="20% - uthevingsfarge 5 2 2 7" xfId="15070" xr:uid="{00000000-0005-0000-0000-00008D370000}"/>
    <cellStyle name="20% - uthevingsfarge 5 2 2 7 2" xfId="44432" xr:uid="{00000000-0005-0000-0000-00008E370000}"/>
    <cellStyle name="20% - uthevingsfarge 5 2 2 8" xfId="39551" xr:uid="{00000000-0005-0000-0000-00008F370000}"/>
    <cellStyle name="20% - uthevingsfarge 5 2 2 9" xfId="44433" xr:uid="{00000000-0005-0000-0000-000090370000}"/>
    <cellStyle name="20% - uthevingsfarge 5 2 2_3. Chng in credit spreads" xfId="44434" xr:uid="{00000000-0005-0000-0000-000091370000}"/>
    <cellStyle name="20% - uthevingsfarge 5 2 3" xfId="12450" xr:uid="{00000000-0005-0000-0000-000092370000}"/>
    <cellStyle name="20% - uthevingsfarge 5 2 3 10" xfId="44435" xr:uid="{00000000-0005-0000-0000-000093370000}"/>
    <cellStyle name="20% - uthevingsfarge 5 2 3 2" xfId="15071" xr:uid="{00000000-0005-0000-0000-000094370000}"/>
    <cellStyle name="20% - uthevingsfarge 5 2 3 2 2" xfId="15072" xr:uid="{00000000-0005-0000-0000-000095370000}"/>
    <cellStyle name="20% - uthevingsfarge 5 2 3 2 2 2" xfId="44436" xr:uid="{00000000-0005-0000-0000-000096370000}"/>
    <cellStyle name="20% - uthevingsfarge 5 2 3 2 2 2 2" xfId="44437" xr:uid="{00000000-0005-0000-0000-000097370000}"/>
    <cellStyle name="20% - uthevingsfarge 5 2 3 2 2 3" xfId="44438" xr:uid="{00000000-0005-0000-0000-000098370000}"/>
    <cellStyle name="20% - uthevingsfarge 5 2 3 2 2_3. Chng in credit spreads" xfId="44439" xr:uid="{00000000-0005-0000-0000-000099370000}"/>
    <cellStyle name="20% - uthevingsfarge 5 2 3 2 3" xfId="15073" xr:uid="{00000000-0005-0000-0000-00009A370000}"/>
    <cellStyle name="20% - uthevingsfarge 5 2 3 2 3 2" xfId="44440" xr:uid="{00000000-0005-0000-0000-00009B370000}"/>
    <cellStyle name="20% - uthevingsfarge 5 2 3 2 3 2 2" xfId="44441" xr:uid="{00000000-0005-0000-0000-00009C370000}"/>
    <cellStyle name="20% - uthevingsfarge 5 2 3 2 3 3" xfId="44442" xr:uid="{00000000-0005-0000-0000-00009D370000}"/>
    <cellStyle name="20% - uthevingsfarge 5 2 3 2 3_3. Chng in credit spreads" xfId="44443" xr:uid="{00000000-0005-0000-0000-00009E370000}"/>
    <cellStyle name="20% - uthevingsfarge 5 2 3 2 4" xfId="44444" xr:uid="{00000000-0005-0000-0000-00009F370000}"/>
    <cellStyle name="20% - uthevingsfarge 5 2 3 2 4 2" xfId="44445" xr:uid="{00000000-0005-0000-0000-0000A0370000}"/>
    <cellStyle name="20% - uthevingsfarge 5 2 3 2 4 2 2" xfId="44446" xr:uid="{00000000-0005-0000-0000-0000A1370000}"/>
    <cellStyle name="20% - uthevingsfarge 5 2 3 2 4 3" xfId="44447" xr:uid="{00000000-0005-0000-0000-0000A2370000}"/>
    <cellStyle name="20% - uthevingsfarge 5 2 3 2 4_3. Chng in credit spreads" xfId="44448" xr:uid="{00000000-0005-0000-0000-0000A3370000}"/>
    <cellStyle name="20% - uthevingsfarge 5 2 3 2 5" xfId="44449" xr:uid="{00000000-0005-0000-0000-0000A4370000}"/>
    <cellStyle name="20% - uthevingsfarge 5 2 3 2 5 2" xfId="44450" xr:uid="{00000000-0005-0000-0000-0000A5370000}"/>
    <cellStyle name="20% - uthevingsfarge 5 2 3 2 6" xfId="44451" xr:uid="{00000000-0005-0000-0000-0000A6370000}"/>
    <cellStyle name="20% - uthevingsfarge 5 2 3 2_3. Chng in credit spreads" xfId="44452" xr:uid="{00000000-0005-0000-0000-0000A7370000}"/>
    <cellStyle name="20% - uthevingsfarge 5 2 3 3" xfId="15074" xr:uid="{00000000-0005-0000-0000-0000A8370000}"/>
    <cellStyle name="20% - uthevingsfarge 5 2 3 3 2" xfId="15075" xr:uid="{00000000-0005-0000-0000-0000A9370000}"/>
    <cellStyle name="20% - uthevingsfarge 5 2 3 3 2 2" xfId="44453" xr:uid="{00000000-0005-0000-0000-0000AA370000}"/>
    <cellStyle name="20% - uthevingsfarge 5 2 3 3 2 2 2" xfId="44454" xr:uid="{00000000-0005-0000-0000-0000AB370000}"/>
    <cellStyle name="20% - uthevingsfarge 5 2 3 3 2 3" xfId="44455" xr:uid="{00000000-0005-0000-0000-0000AC370000}"/>
    <cellStyle name="20% - uthevingsfarge 5 2 3 3 2_3. Chng in credit spreads" xfId="44456" xr:uid="{00000000-0005-0000-0000-0000AD370000}"/>
    <cellStyle name="20% - uthevingsfarge 5 2 3 3 3" xfId="15076" xr:uid="{00000000-0005-0000-0000-0000AE370000}"/>
    <cellStyle name="20% - uthevingsfarge 5 2 3 3 3 2" xfId="44457" xr:uid="{00000000-0005-0000-0000-0000AF370000}"/>
    <cellStyle name="20% - uthevingsfarge 5 2 3 3 4" xfId="44458" xr:uid="{00000000-0005-0000-0000-0000B0370000}"/>
    <cellStyle name="20% - uthevingsfarge 5 2 3 3 5" xfId="44459" xr:uid="{00000000-0005-0000-0000-0000B1370000}"/>
    <cellStyle name="20% - uthevingsfarge 5 2 3 3 6" xfId="44460" xr:uid="{00000000-0005-0000-0000-0000B2370000}"/>
    <cellStyle name="20% - uthevingsfarge 5 2 3 3_3. Chng in credit spreads" xfId="44461" xr:uid="{00000000-0005-0000-0000-0000B3370000}"/>
    <cellStyle name="20% - uthevingsfarge 5 2 3 4" xfId="15077" xr:uid="{00000000-0005-0000-0000-0000B4370000}"/>
    <cellStyle name="20% - uthevingsfarge 5 2 3 4 2" xfId="15078" xr:uid="{00000000-0005-0000-0000-0000B5370000}"/>
    <cellStyle name="20% - uthevingsfarge 5 2 3 4 2 2" xfId="44462" xr:uid="{00000000-0005-0000-0000-0000B6370000}"/>
    <cellStyle name="20% - uthevingsfarge 5 2 3 4 3" xfId="15079" xr:uid="{00000000-0005-0000-0000-0000B7370000}"/>
    <cellStyle name="20% - uthevingsfarge 5 2 3 4 4" xfId="44463" xr:uid="{00000000-0005-0000-0000-0000B8370000}"/>
    <cellStyle name="20% - uthevingsfarge 5 2 3 4 5" xfId="44464" xr:uid="{00000000-0005-0000-0000-0000B9370000}"/>
    <cellStyle name="20% - uthevingsfarge 5 2 3 4 6" xfId="44465" xr:uid="{00000000-0005-0000-0000-0000BA370000}"/>
    <cellStyle name="20% - uthevingsfarge 5 2 3 4_3. Chng in credit spreads" xfId="44466" xr:uid="{00000000-0005-0000-0000-0000BB370000}"/>
    <cellStyle name="20% - uthevingsfarge 5 2 3 5" xfId="15080" xr:uid="{00000000-0005-0000-0000-0000BC370000}"/>
    <cellStyle name="20% - uthevingsfarge 5 2 3 5 2" xfId="15081" xr:uid="{00000000-0005-0000-0000-0000BD370000}"/>
    <cellStyle name="20% - uthevingsfarge 5 2 3 5 2 2" xfId="44467" xr:uid="{00000000-0005-0000-0000-0000BE370000}"/>
    <cellStyle name="20% - uthevingsfarge 5 2 3 5 3" xfId="15082" xr:uid="{00000000-0005-0000-0000-0000BF370000}"/>
    <cellStyle name="20% - uthevingsfarge 5 2 3 5 4" xfId="44468" xr:uid="{00000000-0005-0000-0000-0000C0370000}"/>
    <cellStyle name="20% - uthevingsfarge 5 2 3 5 5" xfId="44469" xr:uid="{00000000-0005-0000-0000-0000C1370000}"/>
    <cellStyle name="20% - uthevingsfarge 5 2 3 5 6" xfId="44470" xr:uid="{00000000-0005-0000-0000-0000C2370000}"/>
    <cellStyle name="20% - uthevingsfarge 5 2 3 5_3. Chng in credit spreads" xfId="44471" xr:uid="{00000000-0005-0000-0000-0000C3370000}"/>
    <cellStyle name="20% - uthevingsfarge 5 2 3 6" xfId="15083" xr:uid="{00000000-0005-0000-0000-0000C4370000}"/>
    <cellStyle name="20% - uthevingsfarge 5 2 3 6 2" xfId="44472" xr:uid="{00000000-0005-0000-0000-0000C5370000}"/>
    <cellStyle name="20% - uthevingsfarge 5 2 3 6 2 2" xfId="44473" xr:uid="{00000000-0005-0000-0000-0000C6370000}"/>
    <cellStyle name="20% - uthevingsfarge 5 2 3 6 3" xfId="44474" xr:uid="{00000000-0005-0000-0000-0000C7370000}"/>
    <cellStyle name="20% - uthevingsfarge 5 2 3 6_3. Chng in credit spreads" xfId="44475" xr:uid="{00000000-0005-0000-0000-0000C8370000}"/>
    <cellStyle name="20% - uthevingsfarge 5 2 3 7" xfId="15084" xr:uid="{00000000-0005-0000-0000-0000C9370000}"/>
    <cellStyle name="20% - uthevingsfarge 5 2 3 7 2" xfId="44476" xr:uid="{00000000-0005-0000-0000-0000CA370000}"/>
    <cellStyle name="20% - uthevingsfarge 5 2 3 8" xfId="39553" xr:uid="{00000000-0005-0000-0000-0000CB370000}"/>
    <cellStyle name="20% - uthevingsfarge 5 2 3 9" xfId="44477" xr:uid="{00000000-0005-0000-0000-0000CC370000}"/>
    <cellStyle name="20% - uthevingsfarge 5 2 3_3. Chng in credit spreads" xfId="44478"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9" xr:uid="{00000000-0005-0000-0000-0000D1370000}"/>
    <cellStyle name="20% - uthevingsfarge 5 2 4 2 3" xfId="44480" xr:uid="{00000000-0005-0000-0000-0000D2370000}"/>
    <cellStyle name="20% - uthevingsfarge 5 2 4 2_3. Chng in credit spreads" xfId="44481" xr:uid="{00000000-0005-0000-0000-0000D3370000}"/>
    <cellStyle name="20% - uthevingsfarge 5 2 4 3" xfId="15088" xr:uid="{00000000-0005-0000-0000-0000D4370000}"/>
    <cellStyle name="20% - uthevingsfarge 5 2 4 3 2" xfId="44482" xr:uid="{00000000-0005-0000-0000-0000D5370000}"/>
    <cellStyle name="20% - uthevingsfarge 5 2 4 3 2 2" xfId="44483" xr:uid="{00000000-0005-0000-0000-0000D6370000}"/>
    <cellStyle name="20% - uthevingsfarge 5 2 4 3 3" xfId="44484" xr:uid="{00000000-0005-0000-0000-0000D7370000}"/>
    <cellStyle name="20% - uthevingsfarge 5 2 4 3_3. Chng in credit spreads" xfId="44485" xr:uid="{00000000-0005-0000-0000-0000D8370000}"/>
    <cellStyle name="20% - uthevingsfarge 5 2 4 4" xfId="15089" xr:uid="{00000000-0005-0000-0000-0000D9370000}"/>
    <cellStyle name="20% - uthevingsfarge 5 2 4 4 2" xfId="44486" xr:uid="{00000000-0005-0000-0000-0000DA370000}"/>
    <cellStyle name="20% - uthevingsfarge 5 2 4 4 2 2" xfId="44487" xr:uid="{00000000-0005-0000-0000-0000DB370000}"/>
    <cellStyle name="20% - uthevingsfarge 5 2 4 4 3" xfId="44488" xr:uid="{00000000-0005-0000-0000-0000DC370000}"/>
    <cellStyle name="20% - uthevingsfarge 5 2 4 4_3. Chng in credit spreads" xfId="44489" xr:uid="{00000000-0005-0000-0000-0000DD370000}"/>
    <cellStyle name="20% - uthevingsfarge 5 2 4 5" xfId="39554" xr:uid="{00000000-0005-0000-0000-0000DE370000}"/>
    <cellStyle name="20% - uthevingsfarge 5 2 4 5 2" xfId="44490" xr:uid="{00000000-0005-0000-0000-0000DF370000}"/>
    <cellStyle name="20% - uthevingsfarge 5 2 4 6" xfId="44491" xr:uid="{00000000-0005-0000-0000-0000E0370000}"/>
    <cellStyle name="20% - uthevingsfarge 5 2 4 7" xfId="44492" xr:uid="{00000000-0005-0000-0000-0000E1370000}"/>
    <cellStyle name="20% - uthevingsfarge 5 2 4_3. Chng in credit spreads" xfId="44493"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4" xr:uid="{00000000-0005-0000-0000-0000E6370000}"/>
    <cellStyle name="20% - uthevingsfarge 5 2 5 2 3" xfId="44495" xr:uid="{00000000-0005-0000-0000-0000E7370000}"/>
    <cellStyle name="20% - uthevingsfarge 5 2 5 2_3. Chng in credit spreads" xfId="44496" xr:uid="{00000000-0005-0000-0000-0000E8370000}"/>
    <cellStyle name="20% - uthevingsfarge 5 2 5 3" xfId="15093" xr:uid="{00000000-0005-0000-0000-0000E9370000}"/>
    <cellStyle name="20% - uthevingsfarge 5 2 5 3 2" xfId="44497" xr:uid="{00000000-0005-0000-0000-0000EA370000}"/>
    <cellStyle name="20% - uthevingsfarge 5 2 5 4" xfId="15094" xr:uid="{00000000-0005-0000-0000-0000EB370000}"/>
    <cellStyle name="20% - uthevingsfarge 5 2 5 5" xfId="44498" xr:uid="{00000000-0005-0000-0000-0000EC370000}"/>
    <cellStyle name="20% - uthevingsfarge 5 2 5 6" xfId="44499" xr:uid="{00000000-0005-0000-0000-0000ED370000}"/>
    <cellStyle name="20% - uthevingsfarge 5 2 5 7" xfId="44500" xr:uid="{00000000-0005-0000-0000-0000EE370000}"/>
    <cellStyle name="20% - uthevingsfarge 5 2 5_3. Chng in credit spreads" xfId="44501"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2" xr:uid="{00000000-0005-0000-0000-0000F3370000}"/>
    <cellStyle name="20% - uthevingsfarge 5 2 6 2 3" xfId="44503" xr:uid="{00000000-0005-0000-0000-0000F4370000}"/>
    <cellStyle name="20% - uthevingsfarge 5 2 6 2_3. Chng in credit spreads" xfId="44504" xr:uid="{00000000-0005-0000-0000-0000F5370000}"/>
    <cellStyle name="20% - uthevingsfarge 5 2 6 3" xfId="15098" xr:uid="{00000000-0005-0000-0000-0000F6370000}"/>
    <cellStyle name="20% - uthevingsfarge 5 2 6 3 2" xfId="44505" xr:uid="{00000000-0005-0000-0000-0000F7370000}"/>
    <cellStyle name="20% - uthevingsfarge 5 2 6 4" xfId="15099" xr:uid="{00000000-0005-0000-0000-0000F8370000}"/>
    <cellStyle name="20% - uthevingsfarge 5 2 6 5" xfId="44506" xr:uid="{00000000-0005-0000-0000-0000F9370000}"/>
    <cellStyle name="20% - uthevingsfarge 5 2 6 6" xfId="44507" xr:uid="{00000000-0005-0000-0000-0000FA370000}"/>
    <cellStyle name="20% - uthevingsfarge 5 2 6 7" xfId="44508" xr:uid="{00000000-0005-0000-0000-0000FB370000}"/>
    <cellStyle name="20% - uthevingsfarge 5 2 6_3. Chng in credit spreads" xfId="44509"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10"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1" xr:uid="{00000000-0005-0000-0000-000004380000}"/>
    <cellStyle name="20% - uthevingsfarge 5 2 7 6" xfId="44512" xr:uid="{00000000-0005-0000-0000-000005380000}"/>
    <cellStyle name="20% - uthevingsfarge 5 2 7_3. Chng in credit spreads" xfId="44513" xr:uid="{00000000-0005-0000-0000-000006380000}"/>
    <cellStyle name="20% - uthevingsfarge 5 2 8" xfId="15106" xr:uid="{00000000-0005-0000-0000-000007380000}"/>
    <cellStyle name="20% - uthevingsfarge 5 2 8 2" xfId="15107" xr:uid="{00000000-0005-0000-0000-000008380000}"/>
    <cellStyle name="20% - uthevingsfarge 5 2 8 2 2" xfId="44514" xr:uid="{00000000-0005-0000-0000-000009380000}"/>
    <cellStyle name="20% - uthevingsfarge 5 2 8 3" xfId="15108" xr:uid="{00000000-0005-0000-0000-00000A380000}"/>
    <cellStyle name="20% - uthevingsfarge 5 2 8 4" xfId="44515" xr:uid="{00000000-0005-0000-0000-00000B380000}"/>
    <cellStyle name="20% - uthevingsfarge 5 2 8_3. Chng in credit spreads" xfId="44516"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6" xr:uid="{00000000-0005-0000-0000-000015380000}"/>
    <cellStyle name="20% - uthevingsfarge 5 20 2_4 manuell" xfId="54602" xr:uid="{1ED482B5-9040-4FCB-9509-794A8E2F1694}"/>
    <cellStyle name="20% - uthevingsfarge 5 20 3" xfId="3529" xr:uid="{00000000-0005-0000-0000-000017380000}"/>
    <cellStyle name="20% - uthevingsfarge 5 20 4" xfId="39555" xr:uid="{00000000-0005-0000-0000-000018380000}"/>
    <cellStyle name="20% - uthevingsfarge 5 20_4 manuell" xfId="54603"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8" xr:uid="{00000000-0005-0000-0000-00001D380000}"/>
    <cellStyle name="20% - uthevingsfarge 5 21 2_4 manuell" xfId="54604" xr:uid="{D2E8F5EA-6DBD-4967-ACA9-7962AC1F560B}"/>
    <cellStyle name="20% - uthevingsfarge 5 21 3" xfId="3533" xr:uid="{00000000-0005-0000-0000-00001F380000}"/>
    <cellStyle name="20% - uthevingsfarge 5 21 4" xfId="39557" xr:uid="{00000000-0005-0000-0000-000020380000}"/>
    <cellStyle name="20% - uthevingsfarge 5 21_4 manuell" xfId="54605"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60" xr:uid="{00000000-0005-0000-0000-000025380000}"/>
    <cellStyle name="20% - uthevingsfarge 5 22 2_4 manuell" xfId="54606" xr:uid="{9BB0AB24-CE69-4C0C-87B4-C17F4B67BEDB}"/>
    <cellStyle name="20% - uthevingsfarge 5 22 3" xfId="3537" xr:uid="{00000000-0005-0000-0000-000027380000}"/>
    <cellStyle name="20% - uthevingsfarge 5 22 4" xfId="39559" xr:uid="{00000000-0005-0000-0000-000028380000}"/>
    <cellStyle name="20% - uthevingsfarge 5 22_4 manuell" xfId="54607"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2" xr:uid="{00000000-0005-0000-0000-00002D380000}"/>
    <cellStyle name="20% - uthevingsfarge 5 23 2_4 manuell" xfId="54608" xr:uid="{0805AFC2-8CBC-48FB-8DE0-02F87E51B79B}"/>
    <cellStyle name="20% - uthevingsfarge 5 23 3" xfId="3541" xr:uid="{00000000-0005-0000-0000-00002F380000}"/>
    <cellStyle name="20% - uthevingsfarge 5 23 4" xfId="39561" xr:uid="{00000000-0005-0000-0000-000030380000}"/>
    <cellStyle name="20% - uthevingsfarge 5 23_4 manuell" xfId="54609"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4" xr:uid="{00000000-0005-0000-0000-000035380000}"/>
    <cellStyle name="20% - uthevingsfarge 5 24 2_4 manuell" xfId="54610" xr:uid="{1C766660-33E4-4570-9AB1-CD32DC784FEB}"/>
    <cellStyle name="20% - uthevingsfarge 5 24 3" xfId="3545" xr:uid="{00000000-0005-0000-0000-000037380000}"/>
    <cellStyle name="20% - uthevingsfarge 5 24 4" xfId="39563" xr:uid="{00000000-0005-0000-0000-000038380000}"/>
    <cellStyle name="20% - uthevingsfarge 5 24_4 manuell" xfId="54611"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6" xr:uid="{00000000-0005-0000-0000-00003D380000}"/>
    <cellStyle name="20% - uthevingsfarge 5 25 2_4 manuell" xfId="54612" xr:uid="{2F5B3E1C-6B30-47DA-B926-FF40C2B67AE6}"/>
    <cellStyle name="20% - uthevingsfarge 5 25 3" xfId="3549" xr:uid="{00000000-0005-0000-0000-00003F380000}"/>
    <cellStyle name="20% - uthevingsfarge 5 25 4" xfId="39565" xr:uid="{00000000-0005-0000-0000-000040380000}"/>
    <cellStyle name="20% - uthevingsfarge 5 25_4 manuell" xfId="54613"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8" xr:uid="{00000000-0005-0000-0000-000045380000}"/>
    <cellStyle name="20% - uthevingsfarge 5 26 2_4 manuell" xfId="54614" xr:uid="{BE1F2051-02AE-4AB4-B0B4-073A089A2CED}"/>
    <cellStyle name="20% - uthevingsfarge 5 26 3" xfId="3553" xr:uid="{00000000-0005-0000-0000-000047380000}"/>
    <cellStyle name="20% - uthevingsfarge 5 26 4" xfId="39567" xr:uid="{00000000-0005-0000-0000-000048380000}"/>
    <cellStyle name="20% - uthevingsfarge 5 26_4 manuell" xfId="54615"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70" xr:uid="{00000000-0005-0000-0000-00004D380000}"/>
    <cellStyle name="20% - uthevingsfarge 5 27 2_4 manuell" xfId="54616" xr:uid="{B40C95A1-B243-4D62-A14B-8FE5002F38EB}"/>
    <cellStyle name="20% - uthevingsfarge 5 27 3" xfId="3557" xr:uid="{00000000-0005-0000-0000-00004F380000}"/>
    <cellStyle name="20% - uthevingsfarge 5 27 4" xfId="39569" xr:uid="{00000000-0005-0000-0000-000050380000}"/>
    <cellStyle name="20% - uthevingsfarge 5 27_4 manuell" xfId="54617"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2" xr:uid="{00000000-0005-0000-0000-000055380000}"/>
    <cellStyle name="20% - uthevingsfarge 5 28 2_4 manuell" xfId="54618" xr:uid="{A680B58F-BE91-4802-BE44-F5F1EE4610E4}"/>
    <cellStyle name="20% - uthevingsfarge 5 28 3" xfId="3561" xr:uid="{00000000-0005-0000-0000-000057380000}"/>
    <cellStyle name="20% - uthevingsfarge 5 28 4" xfId="39571" xr:uid="{00000000-0005-0000-0000-000058380000}"/>
    <cellStyle name="20% - uthevingsfarge 5 28_4 manuell" xfId="54619"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4" xr:uid="{00000000-0005-0000-0000-00005D380000}"/>
    <cellStyle name="20% - uthevingsfarge 5 29 2_4 manuell" xfId="54620" xr:uid="{DAFAF394-0B55-450F-B7F3-822EBDE57BCC}"/>
    <cellStyle name="20% - uthevingsfarge 5 29 3" xfId="3565" xr:uid="{00000000-0005-0000-0000-00005F380000}"/>
    <cellStyle name="20% - uthevingsfarge 5 29 4" xfId="39573" xr:uid="{00000000-0005-0000-0000-000060380000}"/>
    <cellStyle name="20% - uthevingsfarge 5 29_4 manuell" xfId="54621" xr:uid="{D1FF9975-4246-48B9-B2DA-50CA65818C33}"/>
    <cellStyle name="20% - uthevingsfarge 5 3" xfId="3566" xr:uid="{00000000-0005-0000-0000-000062380000}"/>
    <cellStyle name="20% - uthevingsfarge 5 3 10" xfId="44517" xr:uid="{00000000-0005-0000-0000-000063380000}"/>
    <cellStyle name="20% - uthevingsfarge 5 3 11" xfId="44518" xr:uid="{00000000-0005-0000-0000-000064380000}"/>
    <cellStyle name="20% - uthevingsfarge 5 3 2" xfId="3567" xr:uid="{00000000-0005-0000-0000-000065380000}"/>
    <cellStyle name="20% - uthevingsfarge 5 3 2 10" xfId="44519" xr:uid="{00000000-0005-0000-0000-000066380000}"/>
    <cellStyle name="20% - uthevingsfarge 5 3 2 2" xfId="3568" xr:uid="{00000000-0005-0000-0000-000067380000}"/>
    <cellStyle name="20% - uthevingsfarge 5 3 2 2 2" xfId="15113" xr:uid="{00000000-0005-0000-0000-000068380000}"/>
    <cellStyle name="20% - uthevingsfarge 5 3 2 2 2 2" xfId="44520" xr:uid="{00000000-0005-0000-0000-000069380000}"/>
    <cellStyle name="20% - uthevingsfarge 5 3 2 2 2 2 2" xfId="44521" xr:uid="{00000000-0005-0000-0000-00006A380000}"/>
    <cellStyle name="20% - uthevingsfarge 5 3 2 2 2 3" xfId="44522" xr:uid="{00000000-0005-0000-0000-00006B380000}"/>
    <cellStyle name="20% - uthevingsfarge 5 3 2 2 2_3. Chng in credit spreads" xfId="44523" xr:uid="{00000000-0005-0000-0000-00006C380000}"/>
    <cellStyle name="20% - uthevingsfarge 5 3 2 2 3" xfId="15114" xr:uid="{00000000-0005-0000-0000-00006D380000}"/>
    <cellStyle name="20% - uthevingsfarge 5 3 2 2 3 2" xfId="44524" xr:uid="{00000000-0005-0000-0000-00006E380000}"/>
    <cellStyle name="20% - uthevingsfarge 5 3 2 2 3 2 2" xfId="44525" xr:uid="{00000000-0005-0000-0000-00006F380000}"/>
    <cellStyle name="20% - uthevingsfarge 5 3 2 2 3 3" xfId="44526" xr:uid="{00000000-0005-0000-0000-000070380000}"/>
    <cellStyle name="20% - uthevingsfarge 5 3 2 2 3_3. Chng in credit spreads" xfId="44527" xr:uid="{00000000-0005-0000-0000-000071380000}"/>
    <cellStyle name="20% - uthevingsfarge 5 3 2 2 4" xfId="44528" xr:uid="{00000000-0005-0000-0000-000072380000}"/>
    <cellStyle name="20% - uthevingsfarge 5 3 2 2 4 2" xfId="44529" xr:uid="{00000000-0005-0000-0000-000073380000}"/>
    <cellStyle name="20% - uthevingsfarge 5 3 2 2 5" xfId="44530" xr:uid="{00000000-0005-0000-0000-000074380000}"/>
    <cellStyle name="20% - uthevingsfarge 5 3 2 2 6" xfId="44531" xr:uid="{00000000-0005-0000-0000-000075380000}"/>
    <cellStyle name="20% - uthevingsfarge 5 3 2 2_3. Chng in credit spreads" xfId="44532" xr:uid="{00000000-0005-0000-0000-000076380000}"/>
    <cellStyle name="20% - uthevingsfarge 5 3 2 3" xfId="15115" xr:uid="{00000000-0005-0000-0000-000077380000}"/>
    <cellStyle name="20% - uthevingsfarge 5 3 2 3 2" xfId="15116" xr:uid="{00000000-0005-0000-0000-000078380000}"/>
    <cellStyle name="20% - uthevingsfarge 5 3 2 3 2 2" xfId="44533" xr:uid="{00000000-0005-0000-0000-000079380000}"/>
    <cellStyle name="20% - uthevingsfarge 5 3 2 3 3" xfId="15117" xr:uid="{00000000-0005-0000-0000-00007A380000}"/>
    <cellStyle name="20% - uthevingsfarge 5 3 2 3 4" xfId="44534" xr:uid="{00000000-0005-0000-0000-00007B380000}"/>
    <cellStyle name="20% - uthevingsfarge 5 3 2 3 5" xfId="44535" xr:uid="{00000000-0005-0000-0000-00007C380000}"/>
    <cellStyle name="20% - uthevingsfarge 5 3 2 3 6" xfId="44536" xr:uid="{00000000-0005-0000-0000-00007D380000}"/>
    <cellStyle name="20% - uthevingsfarge 5 3 2 3_3. Chng in credit spreads" xfId="44537" xr:uid="{00000000-0005-0000-0000-00007E380000}"/>
    <cellStyle name="20% - uthevingsfarge 5 3 2 4" xfId="15118" xr:uid="{00000000-0005-0000-0000-00007F380000}"/>
    <cellStyle name="20% - uthevingsfarge 5 3 2 4 2" xfId="15119" xr:uid="{00000000-0005-0000-0000-000080380000}"/>
    <cellStyle name="20% - uthevingsfarge 5 3 2 4 2 2" xfId="44538" xr:uid="{00000000-0005-0000-0000-000081380000}"/>
    <cellStyle name="20% - uthevingsfarge 5 3 2 4 3" xfId="15120" xr:uid="{00000000-0005-0000-0000-000082380000}"/>
    <cellStyle name="20% - uthevingsfarge 5 3 2 4 4" xfId="44539" xr:uid="{00000000-0005-0000-0000-000083380000}"/>
    <cellStyle name="20% - uthevingsfarge 5 3 2 4 5" xfId="44540" xr:uid="{00000000-0005-0000-0000-000084380000}"/>
    <cellStyle name="20% - uthevingsfarge 5 3 2 4 6" xfId="44541" xr:uid="{00000000-0005-0000-0000-000085380000}"/>
    <cellStyle name="20% - uthevingsfarge 5 3 2 4_3. Chng in credit spreads" xfId="44542"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3" xr:uid="{00000000-0005-0000-0000-00008A380000}"/>
    <cellStyle name="20% - uthevingsfarge 5 3 2 5 5" xfId="44544" xr:uid="{00000000-0005-0000-0000-00008B380000}"/>
    <cellStyle name="20% - uthevingsfarge 5 3 2 5 6" xfId="44545"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6" xr:uid="{00000000-0005-0000-0000-000092380000}"/>
    <cellStyle name="20% - uthevingsfarge 5 3 2 9" xfId="44546" xr:uid="{00000000-0005-0000-0000-000093380000}"/>
    <cellStyle name="20% - uthevingsfarge 5 3 2_3. Chng in credit spreads" xfId="44547" xr:uid="{00000000-0005-0000-0000-000094380000}"/>
    <cellStyle name="20% - uthevingsfarge 5 3 3" xfId="3569" xr:uid="{00000000-0005-0000-0000-000095380000}"/>
    <cellStyle name="20% - uthevingsfarge 5 3 3 2" xfId="15129" xr:uid="{00000000-0005-0000-0000-000096380000}"/>
    <cellStyle name="20% - uthevingsfarge 5 3 3 2 2" xfId="44548" xr:uid="{00000000-0005-0000-0000-000097380000}"/>
    <cellStyle name="20% - uthevingsfarge 5 3 3 2 2 2" xfId="44549" xr:uid="{00000000-0005-0000-0000-000098380000}"/>
    <cellStyle name="20% - uthevingsfarge 5 3 3 2 2 2 2" xfId="44550" xr:uid="{00000000-0005-0000-0000-000099380000}"/>
    <cellStyle name="20% - uthevingsfarge 5 3 3 2 2 3" xfId="44551" xr:uid="{00000000-0005-0000-0000-00009A380000}"/>
    <cellStyle name="20% - uthevingsfarge 5 3 3 2 2_3. Chng in credit spreads" xfId="44552" xr:uid="{00000000-0005-0000-0000-00009B380000}"/>
    <cellStyle name="20% - uthevingsfarge 5 3 3 2 3" xfId="44553" xr:uid="{00000000-0005-0000-0000-00009C380000}"/>
    <cellStyle name="20% - uthevingsfarge 5 3 3 2 3 2" xfId="44554" xr:uid="{00000000-0005-0000-0000-00009D380000}"/>
    <cellStyle name="20% - uthevingsfarge 5 3 3 2 3 2 2" xfId="44555" xr:uid="{00000000-0005-0000-0000-00009E380000}"/>
    <cellStyle name="20% - uthevingsfarge 5 3 3 2 3 3" xfId="44556" xr:uid="{00000000-0005-0000-0000-00009F380000}"/>
    <cellStyle name="20% - uthevingsfarge 5 3 3 2 3_3. Chng in credit spreads" xfId="44557" xr:uid="{00000000-0005-0000-0000-0000A0380000}"/>
    <cellStyle name="20% - uthevingsfarge 5 3 3 2 4" xfId="44558" xr:uid="{00000000-0005-0000-0000-0000A1380000}"/>
    <cellStyle name="20% - uthevingsfarge 5 3 3 2 4 2" xfId="44559" xr:uid="{00000000-0005-0000-0000-0000A2380000}"/>
    <cellStyle name="20% - uthevingsfarge 5 3 3 2 5" xfId="44560" xr:uid="{00000000-0005-0000-0000-0000A3380000}"/>
    <cellStyle name="20% - uthevingsfarge 5 3 3 2_3. Chng in credit spreads" xfId="44561" xr:uid="{00000000-0005-0000-0000-0000A4380000}"/>
    <cellStyle name="20% - uthevingsfarge 5 3 3 3" xfId="15130" xr:uid="{00000000-0005-0000-0000-0000A5380000}"/>
    <cellStyle name="20% - uthevingsfarge 5 3 3 3 2" xfId="44562" xr:uid="{00000000-0005-0000-0000-0000A6380000}"/>
    <cellStyle name="20% - uthevingsfarge 5 3 3 3 2 2" xfId="44563" xr:uid="{00000000-0005-0000-0000-0000A7380000}"/>
    <cellStyle name="20% - uthevingsfarge 5 3 3 3 3" xfId="44564" xr:uid="{00000000-0005-0000-0000-0000A8380000}"/>
    <cellStyle name="20% - uthevingsfarge 5 3 3 3_3. Chng in credit spreads" xfId="44565" xr:uid="{00000000-0005-0000-0000-0000A9380000}"/>
    <cellStyle name="20% - uthevingsfarge 5 3 3 4" xfId="44566" xr:uid="{00000000-0005-0000-0000-0000AA380000}"/>
    <cellStyle name="20% - uthevingsfarge 5 3 3 4 2" xfId="44567" xr:uid="{00000000-0005-0000-0000-0000AB380000}"/>
    <cellStyle name="20% - uthevingsfarge 5 3 3 4 2 2" xfId="44568" xr:uid="{00000000-0005-0000-0000-0000AC380000}"/>
    <cellStyle name="20% - uthevingsfarge 5 3 3 4 3" xfId="44569" xr:uid="{00000000-0005-0000-0000-0000AD380000}"/>
    <cellStyle name="20% - uthevingsfarge 5 3 3 4_3. Chng in credit spreads" xfId="44570" xr:uid="{00000000-0005-0000-0000-0000AE380000}"/>
    <cellStyle name="20% - uthevingsfarge 5 3 3 5" xfId="44571" xr:uid="{00000000-0005-0000-0000-0000AF380000}"/>
    <cellStyle name="20% - uthevingsfarge 5 3 3 5 2" xfId="44572" xr:uid="{00000000-0005-0000-0000-0000B0380000}"/>
    <cellStyle name="20% - uthevingsfarge 5 3 3 6" xfId="44573" xr:uid="{00000000-0005-0000-0000-0000B1380000}"/>
    <cellStyle name="20% - uthevingsfarge 5 3 3_3. Chng in credit spreads" xfId="44574" xr:uid="{00000000-0005-0000-0000-0000B2380000}"/>
    <cellStyle name="20% - uthevingsfarge 5 3 4" xfId="15131" xr:uid="{00000000-0005-0000-0000-0000B3380000}"/>
    <cellStyle name="20% - uthevingsfarge 5 3 4 2" xfId="15132" xr:uid="{00000000-0005-0000-0000-0000B4380000}"/>
    <cellStyle name="20% - uthevingsfarge 5 3 4 2 2" xfId="44575" xr:uid="{00000000-0005-0000-0000-0000B5380000}"/>
    <cellStyle name="20% - uthevingsfarge 5 3 4 2 2 2" xfId="44576" xr:uid="{00000000-0005-0000-0000-0000B6380000}"/>
    <cellStyle name="20% - uthevingsfarge 5 3 4 2 3" xfId="44577" xr:uid="{00000000-0005-0000-0000-0000B7380000}"/>
    <cellStyle name="20% - uthevingsfarge 5 3 4 2_3. Chng in credit spreads" xfId="44578" xr:uid="{00000000-0005-0000-0000-0000B8380000}"/>
    <cellStyle name="20% - uthevingsfarge 5 3 4 3" xfId="15133" xr:uid="{00000000-0005-0000-0000-0000B9380000}"/>
    <cellStyle name="20% - uthevingsfarge 5 3 4 3 2" xfId="44579" xr:uid="{00000000-0005-0000-0000-0000BA380000}"/>
    <cellStyle name="20% - uthevingsfarge 5 3 4 3 2 2" xfId="44580" xr:uid="{00000000-0005-0000-0000-0000BB380000}"/>
    <cellStyle name="20% - uthevingsfarge 5 3 4 3 3" xfId="44581" xr:uid="{00000000-0005-0000-0000-0000BC380000}"/>
    <cellStyle name="20% - uthevingsfarge 5 3 4 3_3. Chng in credit spreads" xfId="44582" xr:uid="{00000000-0005-0000-0000-0000BD380000}"/>
    <cellStyle name="20% - uthevingsfarge 5 3 4 4" xfId="44583" xr:uid="{00000000-0005-0000-0000-0000BE380000}"/>
    <cellStyle name="20% - uthevingsfarge 5 3 4 4 2" xfId="44584" xr:uid="{00000000-0005-0000-0000-0000BF380000}"/>
    <cellStyle name="20% - uthevingsfarge 5 3 4 5" xfId="44585" xr:uid="{00000000-0005-0000-0000-0000C0380000}"/>
    <cellStyle name="20% - uthevingsfarge 5 3 4 6" xfId="44586" xr:uid="{00000000-0005-0000-0000-0000C1380000}"/>
    <cellStyle name="20% - uthevingsfarge 5 3 4_3. Chng in credit spreads" xfId="44587" xr:uid="{00000000-0005-0000-0000-0000C2380000}"/>
    <cellStyle name="20% - uthevingsfarge 5 3 5" xfId="15134" xr:uid="{00000000-0005-0000-0000-0000C3380000}"/>
    <cellStyle name="20% - uthevingsfarge 5 3 5 2" xfId="15135" xr:uid="{00000000-0005-0000-0000-0000C4380000}"/>
    <cellStyle name="20% - uthevingsfarge 5 3 5 2 2" xfId="44588" xr:uid="{00000000-0005-0000-0000-0000C5380000}"/>
    <cellStyle name="20% - uthevingsfarge 5 3 5 3" xfId="15136" xr:uid="{00000000-0005-0000-0000-0000C6380000}"/>
    <cellStyle name="20% - uthevingsfarge 5 3 5 4" xfId="44589" xr:uid="{00000000-0005-0000-0000-0000C7380000}"/>
    <cellStyle name="20% - uthevingsfarge 5 3 5 5" xfId="44590" xr:uid="{00000000-0005-0000-0000-0000C8380000}"/>
    <cellStyle name="20% - uthevingsfarge 5 3 5 6" xfId="44591" xr:uid="{00000000-0005-0000-0000-0000C9380000}"/>
    <cellStyle name="20% - uthevingsfarge 5 3 5_3. Chng in credit spreads" xfId="44592" xr:uid="{00000000-0005-0000-0000-0000CA380000}"/>
    <cellStyle name="20% - uthevingsfarge 5 3 6" xfId="15137" xr:uid="{00000000-0005-0000-0000-0000CB380000}"/>
    <cellStyle name="20% - uthevingsfarge 5 3 6 2" xfId="15138" xr:uid="{00000000-0005-0000-0000-0000CC380000}"/>
    <cellStyle name="20% - uthevingsfarge 5 3 6 2 2" xfId="44593" xr:uid="{00000000-0005-0000-0000-0000CD380000}"/>
    <cellStyle name="20% - uthevingsfarge 5 3 6 3" xfId="15139" xr:uid="{00000000-0005-0000-0000-0000CE380000}"/>
    <cellStyle name="20% - uthevingsfarge 5 3 6 4" xfId="44594" xr:uid="{00000000-0005-0000-0000-0000CF380000}"/>
    <cellStyle name="20% - uthevingsfarge 5 3 6 5" xfId="44595" xr:uid="{00000000-0005-0000-0000-0000D0380000}"/>
    <cellStyle name="20% - uthevingsfarge 5 3 6 6" xfId="44596" xr:uid="{00000000-0005-0000-0000-0000D1380000}"/>
    <cellStyle name="20% - uthevingsfarge 5 3 6_3. Chng in credit spreads" xfId="44597" xr:uid="{00000000-0005-0000-0000-0000D2380000}"/>
    <cellStyle name="20% - uthevingsfarge 5 3 7" xfId="15140" xr:uid="{00000000-0005-0000-0000-0000D3380000}"/>
    <cellStyle name="20% - uthevingsfarge 5 3 7 2" xfId="15141" xr:uid="{00000000-0005-0000-0000-0000D4380000}"/>
    <cellStyle name="20% - uthevingsfarge 5 3 7 2 2" xfId="44598" xr:uid="{00000000-0005-0000-0000-0000D5380000}"/>
    <cellStyle name="20% - uthevingsfarge 5 3 7 3" xfId="44599" xr:uid="{00000000-0005-0000-0000-0000D6380000}"/>
    <cellStyle name="20% - uthevingsfarge 5 3 7_3. Chng in credit spreads" xfId="44600" xr:uid="{00000000-0005-0000-0000-0000D7380000}"/>
    <cellStyle name="20% - uthevingsfarge 5 3 8" xfId="15142" xr:uid="{00000000-0005-0000-0000-0000D8380000}"/>
    <cellStyle name="20% - uthevingsfarge 5 3 9" xfId="39575" xr:uid="{00000000-0005-0000-0000-0000D9380000}"/>
    <cellStyle name="20% - uthevingsfarge 5 3_4 manuell" xfId="54622"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8" xr:uid="{00000000-0005-0000-0000-0000DE380000}"/>
    <cellStyle name="20% - uthevingsfarge 5 30 2_4 manuell" xfId="54623" xr:uid="{71A9575C-EC0D-4BD7-8217-6A8B9308DB3C}"/>
    <cellStyle name="20% - uthevingsfarge 5 30 3" xfId="3573" xr:uid="{00000000-0005-0000-0000-0000E0380000}"/>
    <cellStyle name="20% - uthevingsfarge 5 30 4" xfId="39577" xr:uid="{00000000-0005-0000-0000-0000E1380000}"/>
    <cellStyle name="20% - uthevingsfarge 5 30_4 manuell" xfId="54624"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80" xr:uid="{00000000-0005-0000-0000-0000E6380000}"/>
    <cellStyle name="20% - uthevingsfarge 5 31 2_4 manuell" xfId="54625" xr:uid="{7606090C-0E47-4B92-8088-BDD0A2BB0234}"/>
    <cellStyle name="20% - uthevingsfarge 5 31 3" xfId="3577" xr:uid="{00000000-0005-0000-0000-0000E8380000}"/>
    <cellStyle name="20% - uthevingsfarge 5 31 4" xfId="39579" xr:uid="{00000000-0005-0000-0000-0000E9380000}"/>
    <cellStyle name="20% - uthevingsfarge 5 31_4 manuell" xfId="54626"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2" xr:uid="{00000000-0005-0000-0000-0000EE380000}"/>
    <cellStyle name="20% - uthevingsfarge 5 32 2_4 manuell" xfId="54627" xr:uid="{3A4C20C4-9FE6-434A-B9AA-2A1A39C8DFBA}"/>
    <cellStyle name="20% - uthevingsfarge 5 32 3" xfId="3581" xr:uid="{00000000-0005-0000-0000-0000F0380000}"/>
    <cellStyle name="20% - uthevingsfarge 5 32 4" xfId="39581" xr:uid="{00000000-0005-0000-0000-0000F1380000}"/>
    <cellStyle name="20% - uthevingsfarge 5 32_4 manuell" xfId="54628"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4" xr:uid="{00000000-0005-0000-0000-0000F6380000}"/>
    <cellStyle name="20% - uthevingsfarge 5 33 2_4 manuell" xfId="54629" xr:uid="{4F25DF29-3131-4DE7-A0BE-BABA8D614961}"/>
    <cellStyle name="20% - uthevingsfarge 5 33 3" xfId="3585" xr:uid="{00000000-0005-0000-0000-0000F8380000}"/>
    <cellStyle name="20% - uthevingsfarge 5 33 4" xfId="39583" xr:uid="{00000000-0005-0000-0000-0000F9380000}"/>
    <cellStyle name="20% - uthevingsfarge 5 33_4 manuell" xfId="54630"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6" xr:uid="{00000000-0005-0000-0000-0000FE380000}"/>
    <cellStyle name="20% - uthevingsfarge 5 34 2_4 manuell" xfId="54631" xr:uid="{7FEE12F8-BF7D-407B-A66A-EA9E4BC223AE}"/>
    <cellStyle name="20% - uthevingsfarge 5 34 3" xfId="3589" xr:uid="{00000000-0005-0000-0000-000000390000}"/>
    <cellStyle name="20% - uthevingsfarge 5 34 4" xfId="39585" xr:uid="{00000000-0005-0000-0000-000001390000}"/>
    <cellStyle name="20% - uthevingsfarge 5 34_4 manuell" xfId="54632"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8" xr:uid="{00000000-0005-0000-0000-000006390000}"/>
    <cellStyle name="20% - uthevingsfarge 5 35 2_4 manuell" xfId="54633" xr:uid="{B1C53F66-B7A2-4D87-B699-DA580B1F1557}"/>
    <cellStyle name="20% - uthevingsfarge 5 35 3" xfId="3593" xr:uid="{00000000-0005-0000-0000-000008390000}"/>
    <cellStyle name="20% - uthevingsfarge 5 35 4" xfId="39587" xr:uid="{00000000-0005-0000-0000-000009390000}"/>
    <cellStyle name="20% - uthevingsfarge 5 35_4 manuell" xfId="54634"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90" xr:uid="{00000000-0005-0000-0000-00000E390000}"/>
    <cellStyle name="20% - uthevingsfarge 5 36 2_4 manuell" xfId="54635" xr:uid="{6C71DFAD-CB84-48E1-B60E-914B49A1ECD4}"/>
    <cellStyle name="20% - uthevingsfarge 5 36 3" xfId="3597" xr:uid="{00000000-0005-0000-0000-000010390000}"/>
    <cellStyle name="20% - uthevingsfarge 5 36 4" xfId="39589" xr:uid="{00000000-0005-0000-0000-000011390000}"/>
    <cellStyle name="20% - uthevingsfarge 5 36_4 manuell" xfId="54636"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2" xr:uid="{00000000-0005-0000-0000-000016390000}"/>
    <cellStyle name="20% - uthevingsfarge 5 37 2_4 manuell" xfId="54637" xr:uid="{8FB1C7F6-41C2-4EFB-AAE8-EEEA99082ADE}"/>
    <cellStyle name="20% - uthevingsfarge 5 37 3" xfId="3601" xr:uid="{00000000-0005-0000-0000-000018390000}"/>
    <cellStyle name="20% - uthevingsfarge 5 37 4" xfId="39591" xr:uid="{00000000-0005-0000-0000-000019390000}"/>
    <cellStyle name="20% - uthevingsfarge 5 37_4 manuell" xfId="54638"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4" xr:uid="{00000000-0005-0000-0000-00001E390000}"/>
    <cellStyle name="20% - uthevingsfarge 5 38 2_4 manuell" xfId="54639" xr:uid="{1C98CD04-F44B-4DA7-811E-17F727E1C1C1}"/>
    <cellStyle name="20% - uthevingsfarge 5 38 3" xfId="3605" xr:uid="{00000000-0005-0000-0000-000020390000}"/>
    <cellStyle name="20% - uthevingsfarge 5 38 4" xfId="39593" xr:uid="{00000000-0005-0000-0000-000021390000}"/>
    <cellStyle name="20% - uthevingsfarge 5 38_4 manuell" xfId="54640"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6" xr:uid="{00000000-0005-0000-0000-000026390000}"/>
    <cellStyle name="20% - uthevingsfarge 5 39 2_4 manuell" xfId="54641" xr:uid="{DBEC050D-C915-4824-8C5E-2838AE1E6910}"/>
    <cellStyle name="20% - uthevingsfarge 5 39 3" xfId="3609" xr:uid="{00000000-0005-0000-0000-000028390000}"/>
    <cellStyle name="20% - uthevingsfarge 5 39 4" xfId="39595" xr:uid="{00000000-0005-0000-0000-000029390000}"/>
    <cellStyle name="20% - uthevingsfarge 5 39_4 manuell" xfId="54642" xr:uid="{CCC4E92B-2014-47FF-8E18-795624BBBF29}"/>
    <cellStyle name="20% - uthevingsfarge 5 4" xfId="3610" xr:uid="{00000000-0005-0000-0000-00002B390000}"/>
    <cellStyle name="20% - uthevingsfarge 5 4 10" xfId="44601"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2" xr:uid="{00000000-0005-0000-0000-000030390000}"/>
    <cellStyle name="20% - uthevingsfarge 5 4 2 2 3" xfId="44603" xr:uid="{00000000-0005-0000-0000-000031390000}"/>
    <cellStyle name="20% - uthevingsfarge 5 4 2 2_3. Chng in credit spreads" xfId="44604" xr:uid="{00000000-0005-0000-0000-000032390000}"/>
    <cellStyle name="20% - uthevingsfarge 5 4 2 3" xfId="15144" xr:uid="{00000000-0005-0000-0000-000033390000}"/>
    <cellStyle name="20% - uthevingsfarge 5 4 2 3 2" xfId="44605" xr:uid="{00000000-0005-0000-0000-000034390000}"/>
    <cellStyle name="20% - uthevingsfarge 5 4 2 3 2 2" xfId="44606" xr:uid="{00000000-0005-0000-0000-000035390000}"/>
    <cellStyle name="20% - uthevingsfarge 5 4 2 3 3" xfId="44607" xr:uid="{00000000-0005-0000-0000-000036390000}"/>
    <cellStyle name="20% - uthevingsfarge 5 4 2 3_3. Chng in credit spreads" xfId="44608" xr:uid="{00000000-0005-0000-0000-000037390000}"/>
    <cellStyle name="20% - uthevingsfarge 5 4 2 4" xfId="39598" xr:uid="{00000000-0005-0000-0000-000038390000}"/>
    <cellStyle name="20% - uthevingsfarge 5 4 2 4 2" xfId="44609" xr:uid="{00000000-0005-0000-0000-000039390000}"/>
    <cellStyle name="20% - uthevingsfarge 5 4 2 5" xfId="44610" xr:uid="{00000000-0005-0000-0000-00003A390000}"/>
    <cellStyle name="20% - uthevingsfarge 5 4 2 6" xfId="44611" xr:uid="{00000000-0005-0000-0000-00003B390000}"/>
    <cellStyle name="20% - uthevingsfarge 5 4 2 7" xfId="44612" xr:uid="{00000000-0005-0000-0000-00003C390000}"/>
    <cellStyle name="20% - uthevingsfarge 5 4 2 8" xfId="44613" xr:uid="{00000000-0005-0000-0000-00003D390000}"/>
    <cellStyle name="20% - uthevingsfarge 5 4 2_3. Chng in credit spreads" xfId="44614" xr:uid="{00000000-0005-0000-0000-00003E390000}"/>
    <cellStyle name="20% - uthevingsfarge 5 4 3" xfId="3613" xr:uid="{00000000-0005-0000-0000-00003F390000}"/>
    <cellStyle name="20% - uthevingsfarge 5 4 3 2" xfId="15145" xr:uid="{00000000-0005-0000-0000-000040390000}"/>
    <cellStyle name="20% - uthevingsfarge 5 4 3 2 2" xfId="44615" xr:uid="{00000000-0005-0000-0000-000041390000}"/>
    <cellStyle name="20% - uthevingsfarge 5 4 3 3" xfId="15146" xr:uid="{00000000-0005-0000-0000-000042390000}"/>
    <cellStyle name="20% - uthevingsfarge 5 4 3 4" xfId="44616" xr:uid="{00000000-0005-0000-0000-000043390000}"/>
    <cellStyle name="20% - uthevingsfarge 5 4 3 5" xfId="44617" xr:uid="{00000000-0005-0000-0000-000044390000}"/>
    <cellStyle name="20% - uthevingsfarge 5 4 3 6" xfId="44618" xr:uid="{00000000-0005-0000-0000-000045390000}"/>
    <cellStyle name="20% - uthevingsfarge 5 4 3_3. Chng in credit spreads" xfId="44619" xr:uid="{00000000-0005-0000-0000-000046390000}"/>
    <cellStyle name="20% - uthevingsfarge 5 4 4" xfId="15147" xr:uid="{00000000-0005-0000-0000-000047390000}"/>
    <cellStyle name="20% - uthevingsfarge 5 4 4 2" xfId="15148" xr:uid="{00000000-0005-0000-0000-000048390000}"/>
    <cellStyle name="20% - uthevingsfarge 5 4 4 2 2" xfId="44620" xr:uid="{00000000-0005-0000-0000-000049390000}"/>
    <cellStyle name="20% - uthevingsfarge 5 4 4 3" xfId="15149" xr:uid="{00000000-0005-0000-0000-00004A390000}"/>
    <cellStyle name="20% - uthevingsfarge 5 4 4 4" xfId="44621" xr:uid="{00000000-0005-0000-0000-00004B390000}"/>
    <cellStyle name="20% - uthevingsfarge 5 4 4 5" xfId="44622" xr:uid="{00000000-0005-0000-0000-00004C390000}"/>
    <cellStyle name="20% - uthevingsfarge 5 4 4 6" xfId="44623" xr:uid="{00000000-0005-0000-0000-00004D390000}"/>
    <cellStyle name="20% - uthevingsfarge 5 4 4_3. Chng in credit spreads" xfId="44624"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5" xr:uid="{00000000-0005-0000-0000-000052390000}"/>
    <cellStyle name="20% - uthevingsfarge 5 4 5 5" xfId="44626" xr:uid="{00000000-0005-0000-0000-000053390000}"/>
    <cellStyle name="20% - uthevingsfarge 5 4 5 6" xfId="44627"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7" xr:uid="{00000000-0005-0000-0000-00005A390000}"/>
    <cellStyle name="20% - uthevingsfarge 5 4 9" xfId="44628" xr:uid="{00000000-0005-0000-0000-00005B390000}"/>
    <cellStyle name="20% - uthevingsfarge 5 4_3. Chng in credit spreads" xfId="44629"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600" xr:uid="{00000000-0005-0000-0000-000060390000}"/>
    <cellStyle name="20% - uthevingsfarge 5 40 2_4 manuell" xfId="54643" xr:uid="{5ABE108E-5E53-4166-8FCD-EDE58D700CED}"/>
    <cellStyle name="20% - uthevingsfarge 5 40 3" xfId="3617" xr:uid="{00000000-0005-0000-0000-000062390000}"/>
    <cellStyle name="20% - uthevingsfarge 5 40 4" xfId="39599" xr:uid="{00000000-0005-0000-0000-000063390000}"/>
    <cellStyle name="20% - uthevingsfarge 5 40_4 manuell" xfId="54644"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2" xr:uid="{00000000-0005-0000-0000-000068390000}"/>
    <cellStyle name="20% - uthevingsfarge 5 41 2_4 manuell" xfId="54645" xr:uid="{3BC44CE1-88BA-4716-BC13-AAA5846E263C}"/>
    <cellStyle name="20% - uthevingsfarge 5 41 3" xfId="3621" xr:uid="{00000000-0005-0000-0000-00006A390000}"/>
    <cellStyle name="20% - uthevingsfarge 5 41 4" xfId="39601" xr:uid="{00000000-0005-0000-0000-00006B390000}"/>
    <cellStyle name="20% - uthevingsfarge 5 41_4 manuell" xfId="54646"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4" xr:uid="{00000000-0005-0000-0000-000070390000}"/>
    <cellStyle name="20% - uthevingsfarge 5 42 2_4 manuell" xfId="54647" xr:uid="{6AA573C7-2388-4241-BAD9-C160830F0F85}"/>
    <cellStyle name="20% - uthevingsfarge 5 42 3" xfId="3625" xr:uid="{00000000-0005-0000-0000-000072390000}"/>
    <cellStyle name="20% - uthevingsfarge 5 42 4" xfId="39603" xr:uid="{00000000-0005-0000-0000-000073390000}"/>
    <cellStyle name="20% - uthevingsfarge 5 42_4 manuell" xfId="54648"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6" xr:uid="{00000000-0005-0000-0000-000078390000}"/>
    <cellStyle name="20% - uthevingsfarge 5 43 2_4 manuell" xfId="54649" xr:uid="{02173109-98B1-4E89-8F68-E63A2C953DD1}"/>
    <cellStyle name="20% - uthevingsfarge 5 43 3" xfId="3629" xr:uid="{00000000-0005-0000-0000-00007A390000}"/>
    <cellStyle name="20% - uthevingsfarge 5 43 4" xfId="39605" xr:uid="{00000000-0005-0000-0000-00007B390000}"/>
    <cellStyle name="20% - uthevingsfarge 5 43_4 manuell" xfId="54650"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8" xr:uid="{00000000-0005-0000-0000-000080390000}"/>
    <cellStyle name="20% - uthevingsfarge 5 44 2_4 manuell" xfId="54651" xr:uid="{D6AA3452-DE58-43C0-8EF3-E9999CE24BB3}"/>
    <cellStyle name="20% - uthevingsfarge 5 44 3" xfId="3633" xr:uid="{00000000-0005-0000-0000-000082390000}"/>
    <cellStyle name="20% - uthevingsfarge 5 44 4" xfId="39607" xr:uid="{00000000-0005-0000-0000-000083390000}"/>
    <cellStyle name="20% - uthevingsfarge 5 44_4 manuell" xfId="54652"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10" xr:uid="{00000000-0005-0000-0000-000088390000}"/>
    <cellStyle name="20% - uthevingsfarge 5 45 2_4 manuell" xfId="54653" xr:uid="{D925F16F-24C6-478D-BA55-658CD785EFF9}"/>
    <cellStyle name="20% - uthevingsfarge 5 45 3" xfId="3637" xr:uid="{00000000-0005-0000-0000-00008A390000}"/>
    <cellStyle name="20% - uthevingsfarge 5 45 4" xfId="39609" xr:uid="{00000000-0005-0000-0000-00008B390000}"/>
    <cellStyle name="20% - uthevingsfarge 5 45_4 manuell" xfId="54654"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2" xr:uid="{00000000-0005-0000-0000-000090390000}"/>
    <cellStyle name="20% - uthevingsfarge 5 46 2_4 manuell" xfId="54655" xr:uid="{D0278F59-1660-4B06-AE05-83DE0AF2985E}"/>
    <cellStyle name="20% - uthevingsfarge 5 46 3" xfId="3641" xr:uid="{00000000-0005-0000-0000-000092390000}"/>
    <cellStyle name="20% - uthevingsfarge 5 46 4" xfId="39611" xr:uid="{00000000-0005-0000-0000-000093390000}"/>
    <cellStyle name="20% - uthevingsfarge 5 46_4 manuell" xfId="54656"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4" xr:uid="{00000000-0005-0000-0000-000098390000}"/>
    <cellStyle name="20% - uthevingsfarge 5 47 2_4 manuell" xfId="54657" xr:uid="{039742B1-1429-4F89-8928-2A6C3B40D871}"/>
    <cellStyle name="20% - uthevingsfarge 5 47 3" xfId="3645" xr:uid="{00000000-0005-0000-0000-00009A390000}"/>
    <cellStyle name="20% - uthevingsfarge 5 47 4" xfId="39613" xr:uid="{00000000-0005-0000-0000-00009B390000}"/>
    <cellStyle name="20% - uthevingsfarge 5 47_4 manuell" xfId="54658"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6" xr:uid="{00000000-0005-0000-0000-0000A0390000}"/>
    <cellStyle name="20% - uthevingsfarge 5 48 2_4 manuell" xfId="54659" xr:uid="{99E2981F-4BA6-42E0-ABEE-123B2A15E698}"/>
    <cellStyle name="20% - uthevingsfarge 5 48 3" xfId="3649" xr:uid="{00000000-0005-0000-0000-0000A2390000}"/>
    <cellStyle name="20% - uthevingsfarge 5 48 4" xfId="39615" xr:uid="{00000000-0005-0000-0000-0000A3390000}"/>
    <cellStyle name="20% - uthevingsfarge 5 48_4 manuell" xfId="54660"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8" xr:uid="{00000000-0005-0000-0000-0000A8390000}"/>
    <cellStyle name="20% - uthevingsfarge 5 49 2_4 manuell" xfId="54661" xr:uid="{C3555275-70E7-4F1A-9577-CC1D35E8CF08}"/>
    <cellStyle name="20% - uthevingsfarge 5 49 3" xfId="3653" xr:uid="{00000000-0005-0000-0000-0000AA390000}"/>
    <cellStyle name="20% - uthevingsfarge 5 49 4" xfId="39617" xr:uid="{00000000-0005-0000-0000-0000AB390000}"/>
    <cellStyle name="20% - uthevingsfarge 5 49_4 manuell" xfId="54662"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30" xr:uid="{00000000-0005-0000-0000-0000B0390000}"/>
    <cellStyle name="20% - uthevingsfarge 5 5 2 2 2 2" xfId="44631" xr:uid="{00000000-0005-0000-0000-0000B1390000}"/>
    <cellStyle name="20% - uthevingsfarge 5 5 2 2 3" xfId="44632" xr:uid="{00000000-0005-0000-0000-0000B2390000}"/>
    <cellStyle name="20% - uthevingsfarge 5 5 2 2_3. Chng in credit spreads" xfId="44633" xr:uid="{00000000-0005-0000-0000-0000B3390000}"/>
    <cellStyle name="20% - uthevingsfarge 5 5 2 3" xfId="39620" xr:uid="{00000000-0005-0000-0000-0000B4390000}"/>
    <cellStyle name="20% - uthevingsfarge 5 5 2 3 2" xfId="44634" xr:uid="{00000000-0005-0000-0000-0000B5390000}"/>
    <cellStyle name="20% - uthevingsfarge 5 5 2 3 2 2" xfId="44635" xr:uid="{00000000-0005-0000-0000-0000B6390000}"/>
    <cellStyle name="20% - uthevingsfarge 5 5 2 3 3" xfId="44636" xr:uid="{00000000-0005-0000-0000-0000B7390000}"/>
    <cellStyle name="20% - uthevingsfarge 5 5 2 3_3. Chng in credit spreads" xfId="44637" xr:uid="{00000000-0005-0000-0000-0000B8390000}"/>
    <cellStyle name="20% - uthevingsfarge 5 5 2 4" xfId="44638" xr:uid="{00000000-0005-0000-0000-0000B9390000}"/>
    <cellStyle name="20% - uthevingsfarge 5 5 2 4 2" xfId="44639" xr:uid="{00000000-0005-0000-0000-0000BA390000}"/>
    <cellStyle name="20% - uthevingsfarge 5 5 2 5" xfId="44640" xr:uid="{00000000-0005-0000-0000-0000BB390000}"/>
    <cellStyle name="20% - uthevingsfarge 5 5 2_3. Chng in credit spreads" xfId="44641" xr:uid="{00000000-0005-0000-0000-0000BC390000}"/>
    <cellStyle name="20% - uthevingsfarge 5 5 3" xfId="3657" xr:uid="{00000000-0005-0000-0000-0000BD390000}"/>
    <cellStyle name="20% - uthevingsfarge 5 5 3 2" xfId="15158" xr:uid="{00000000-0005-0000-0000-0000BE390000}"/>
    <cellStyle name="20% - uthevingsfarge 5 5 3 2 2" xfId="44642" xr:uid="{00000000-0005-0000-0000-0000BF390000}"/>
    <cellStyle name="20% - uthevingsfarge 5 5 3 3" xfId="44643" xr:uid="{00000000-0005-0000-0000-0000C0390000}"/>
    <cellStyle name="20% - uthevingsfarge 5 5 3_3. Chng in credit spreads" xfId="44644" xr:uid="{00000000-0005-0000-0000-0000C1390000}"/>
    <cellStyle name="20% - uthevingsfarge 5 5 4" xfId="15159" xr:uid="{00000000-0005-0000-0000-0000C2390000}"/>
    <cellStyle name="20% - uthevingsfarge 5 5 4 2" xfId="44645" xr:uid="{00000000-0005-0000-0000-0000C3390000}"/>
    <cellStyle name="20% - uthevingsfarge 5 5 4 2 2" xfId="44646" xr:uid="{00000000-0005-0000-0000-0000C4390000}"/>
    <cellStyle name="20% - uthevingsfarge 5 5 4 3" xfId="44647" xr:uid="{00000000-0005-0000-0000-0000C5390000}"/>
    <cellStyle name="20% - uthevingsfarge 5 5 4_3. Chng in credit spreads" xfId="44648" xr:uid="{00000000-0005-0000-0000-0000C6390000}"/>
    <cellStyle name="20% - uthevingsfarge 5 5 5" xfId="15160" xr:uid="{00000000-0005-0000-0000-0000C7390000}"/>
    <cellStyle name="20% - uthevingsfarge 5 5 5 2" xfId="44649" xr:uid="{00000000-0005-0000-0000-0000C8390000}"/>
    <cellStyle name="20% - uthevingsfarge 5 5 6" xfId="39619" xr:uid="{00000000-0005-0000-0000-0000C9390000}"/>
    <cellStyle name="20% - uthevingsfarge 5 5 7" xfId="44650" xr:uid="{00000000-0005-0000-0000-0000CA390000}"/>
    <cellStyle name="20% - uthevingsfarge 5 5 8" xfId="44651" xr:uid="{00000000-0005-0000-0000-0000CB390000}"/>
    <cellStyle name="20% - uthevingsfarge 5 5 9" xfId="44652" xr:uid="{00000000-0005-0000-0000-0000CC390000}"/>
    <cellStyle name="20% - uthevingsfarge 5 5_3. Chng in credit spreads" xfId="44653"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2" xr:uid="{00000000-0005-0000-0000-0000D1390000}"/>
    <cellStyle name="20% - uthevingsfarge 5 50 2_4 manuell" xfId="54663" xr:uid="{BF96AA5A-5EA8-4FFD-8507-14E8C334FCEB}"/>
    <cellStyle name="20% - uthevingsfarge 5 50 3" xfId="3661" xr:uid="{00000000-0005-0000-0000-0000D3390000}"/>
    <cellStyle name="20% - uthevingsfarge 5 50 4" xfId="39621" xr:uid="{00000000-0005-0000-0000-0000D4390000}"/>
    <cellStyle name="20% - uthevingsfarge 5 50_4 manuell" xfId="54664"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4" xr:uid="{00000000-0005-0000-0000-0000D9390000}"/>
    <cellStyle name="20% - uthevingsfarge 5 51 2_4 manuell" xfId="54665" xr:uid="{31338F06-B7E1-48D6-B56E-6790ADFFCA3C}"/>
    <cellStyle name="20% - uthevingsfarge 5 51 3" xfId="3665" xr:uid="{00000000-0005-0000-0000-0000DB390000}"/>
    <cellStyle name="20% - uthevingsfarge 5 51 4" xfId="39623" xr:uid="{00000000-0005-0000-0000-0000DC390000}"/>
    <cellStyle name="20% - uthevingsfarge 5 51_4 manuell" xfId="54666"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6" xr:uid="{00000000-0005-0000-0000-0000E1390000}"/>
    <cellStyle name="20% - uthevingsfarge 5 52 2_4 manuell" xfId="54667" xr:uid="{D29D8B34-7BD7-4689-8892-0E73A440C3D2}"/>
    <cellStyle name="20% - uthevingsfarge 5 52 3" xfId="3669" xr:uid="{00000000-0005-0000-0000-0000E3390000}"/>
    <cellStyle name="20% - uthevingsfarge 5 52 4" xfId="39625" xr:uid="{00000000-0005-0000-0000-0000E4390000}"/>
    <cellStyle name="20% - uthevingsfarge 5 52_4 manuell" xfId="54668"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8" xr:uid="{00000000-0005-0000-0000-0000E9390000}"/>
    <cellStyle name="20% - uthevingsfarge 5 53 2_4 manuell" xfId="54669" xr:uid="{805200FF-B421-40F0-A0B0-9B15B0AACE44}"/>
    <cellStyle name="20% - uthevingsfarge 5 53 3" xfId="3673" xr:uid="{00000000-0005-0000-0000-0000EB390000}"/>
    <cellStyle name="20% - uthevingsfarge 5 53 4" xfId="39627" xr:uid="{00000000-0005-0000-0000-0000EC390000}"/>
    <cellStyle name="20% - uthevingsfarge 5 53_4 manuell" xfId="54670"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30" xr:uid="{00000000-0005-0000-0000-0000F1390000}"/>
    <cellStyle name="20% - uthevingsfarge 5 54 2_4 manuell" xfId="54671" xr:uid="{51DC3992-2C2D-4E35-8F01-5DF110D1580B}"/>
    <cellStyle name="20% - uthevingsfarge 5 54 3" xfId="3677" xr:uid="{00000000-0005-0000-0000-0000F3390000}"/>
    <cellStyle name="20% - uthevingsfarge 5 54 4" xfId="39629" xr:uid="{00000000-0005-0000-0000-0000F4390000}"/>
    <cellStyle name="20% - uthevingsfarge 5 54_4 manuell" xfId="54672"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2" xr:uid="{00000000-0005-0000-0000-0000F9390000}"/>
    <cellStyle name="20% - uthevingsfarge 5 55 2_4 manuell" xfId="54673" xr:uid="{7CA25F77-C6EF-4A2E-8DAB-F716BAB1BBD1}"/>
    <cellStyle name="20% - uthevingsfarge 5 55 3" xfId="3681" xr:uid="{00000000-0005-0000-0000-0000FB390000}"/>
    <cellStyle name="20% - uthevingsfarge 5 55 4" xfId="39631" xr:uid="{00000000-0005-0000-0000-0000FC390000}"/>
    <cellStyle name="20% - uthevingsfarge 5 55_4 manuell" xfId="54674"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4" xr:uid="{00000000-0005-0000-0000-0000013A0000}"/>
    <cellStyle name="20% - uthevingsfarge 5 56 2_4 manuell" xfId="54675" xr:uid="{7A4CCC6F-16C6-4D1E-AFC1-677F9A77681C}"/>
    <cellStyle name="20% - uthevingsfarge 5 56 3" xfId="3685" xr:uid="{00000000-0005-0000-0000-0000033A0000}"/>
    <cellStyle name="20% - uthevingsfarge 5 56 4" xfId="39633" xr:uid="{00000000-0005-0000-0000-0000043A0000}"/>
    <cellStyle name="20% - uthevingsfarge 5 56_4 manuell" xfId="54676"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6" xr:uid="{00000000-0005-0000-0000-0000093A0000}"/>
    <cellStyle name="20% - uthevingsfarge 5 57 2_4 manuell" xfId="54677" xr:uid="{86BC3786-EAF9-4FC2-BC06-B1EA076BDB6A}"/>
    <cellStyle name="20% - uthevingsfarge 5 57 3" xfId="3689" xr:uid="{00000000-0005-0000-0000-00000B3A0000}"/>
    <cellStyle name="20% - uthevingsfarge 5 57 4" xfId="39635" xr:uid="{00000000-0005-0000-0000-00000C3A0000}"/>
    <cellStyle name="20% - uthevingsfarge 5 57_4 manuell" xfId="54678"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8" xr:uid="{00000000-0005-0000-0000-0000113A0000}"/>
    <cellStyle name="20% - uthevingsfarge 5 58 2_4 manuell" xfId="54679" xr:uid="{8FFFE64E-2059-4762-8000-634792607E38}"/>
    <cellStyle name="20% - uthevingsfarge 5 58 3" xfId="3693" xr:uid="{00000000-0005-0000-0000-0000133A0000}"/>
    <cellStyle name="20% - uthevingsfarge 5 58 4" xfId="39637" xr:uid="{00000000-0005-0000-0000-0000143A0000}"/>
    <cellStyle name="20% - uthevingsfarge 5 58_4 manuell" xfId="54680"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40" xr:uid="{00000000-0005-0000-0000-0000193A0000}"/>
    <cellStyle name="20% - uthevingsfarge 5 59 2_4 manuell" xfId="54681" xr:uid="{03828F10-C5AB-424D-992E-D2A035C44A0B}"/>
    <cellStyle name="20% - uthevingsfarge 5 59 3" xfId="3697" xr:uid="{00000000-0005-0000-0000-00001B3A0000}"/>
    <cellStyle name="20% - uthevingsfarge 5 59 4" xfId="39639" xr:uid="{00000000-0005-0000-0000-00001C3A0000}"/>
    <cellStyle name="20% - uthevingsfarge 5 59_4 manuell" xfId="54682"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4" xr:uid="{00000000-0005-0000-0000-0000213A0000}"/>
    <cellStyle name="20% - uthevingsfarge 5 6 2 2_CC1" xfId="54683" xr:uid="{BB3F75E2-A851-4C25-87F6-41EFABA2D548}"/>
    <cellStyle name="20% - uthevingsfarge 5 6 2 3" xfId="39642" xr:uid="{00000000-0005-0000-0000-0000223A0000}"/>
    <cellStyle name="20% - uthevingsfarge 5 6 2 4" xfId="44655" xr:uid="{00000000-0005-0000-0000-0000233A0000}"/>
    <cellStyle name="20% - uthevingsfarge 5 6 2_3. Chng in credit spreads" xfId="44656" xr:uid="{00000000-0005-0000-0000-0000243A0000}"/>
    <cellStyle name="20% - uthevingsfarge 5 6 3" xfId="3701" xr:uid="{00000000-0005-0000-0000-0000253A0000}"/>
    <cellStyle name="20% - uthevingsfarge 5 6 3 2" xfId="15161" xr:uid="{00000000-0005-0000-0000-0000263A0000}"/>
    <cellStyle name="20% - uthevingsfarge 5 6 3 2 2" xfId="44657" xr:uid="{00000000-0005-0000-0000-0000273A0000}"/>
    <cellStyle name="20% - uthevingsfarge 5 6 3 3" xfId="44658" xr:uid="{00000000-0005-0000-0000-0000283A0000}"/>
    <cellStyle name="20% - uthevingsfarge 5 6 3_3. Chng in credit spreads" xfId="44659" xr:uid="{00000000-0005-0000-0000-0000293A0000}"/>
    <cellStyle name="20% - uthevingsfarge 5 6 4" xfId="15162" xr:uid="{00000000-0005-0000-0000-00002A3A0000}"/>
    <cellStyle name="20% - uthevingsfarge 5 6 4 2" xfId="44660" xr:uid="{00000000-0005-0000-0000-00002B3A0000}"/>
    <cellStyle name="20% - uthevingsfarge 5 6 5" xfId="15163" xr:uid="{00000000-0005-0000-0000-00002C3A0000}"/>
    <cellStyle name="20% - uthevingsfarge 5 6 6" xfId="39641" xr:uid="{00000000-0005-0000-0000-00002D3A0000}"/>
    <cellStyle name="20% - uthevingsfarge 5 6 7" xfId="44661" xr:uid="{00000000-0005-0000-0000-00002E3A0000}"/>
    <cellStyle name="20% - uthevingsfarge 5 6 8" xfId="44662" xr:uid="{00000000-0005-0000-0000-00002F3A0000}"/>
    <cellStyle name="20% - uthevingsfarge 5 6 9" xfId="44663" xr:uid="{00000000-0005-0000-0000-0000303A0000}"/>
    <cellStyle name="20% - uthevingsfarge 5 6_3. Chng in credit spreads" xfId="44664"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5" xr:uid="{00000000-0005-0000-0000-00004C3A0000}"/>
    <cellStyle name="20% - uthevingsfarge 5 69" xfId="44666"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4" xr:uid="{00000000-0005-0000-0000-0000513A0000}"/>
    <cellStyle name="20% - uthevingsfarge 5 7 2 4" xfId="44667" xr:uid="{00000000-0005-0000-0000-0000523A0000}"/>
    <cellStyle name="20% - uthevingsfarge 5 7 2_4 manuell" xfId="54684"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3" xr:uid="{00000000-0005-0000-0000-0000593A0000}"/>
    <cellStyle name="20% - uthevingsfarge 5 7 7" xfId="44668" xr:uid="{00000000-0005-0000-0000-00005A3A0000}"/>
    <cellStyle name="20% - uthevingsfarge 5 7 8" xfId="44669" xr:uid="{00000000-0005-0000-0000-00005B3A0000}"/>
    <cellStyle name="20% - uthevingsfarge 5 7_3. Chng in credit spreads" xfId="44670" xr:uid="{00000000-0005-0000-0000-00005C3A0000}"/>
    <cellStyle name="20% - uthevingsfarge 5 70" xfId="44671" xr:uid="{00000000-0005-0000-0000-00005D3A0000}"/>
    <cellStyle name="20% - uthevingsfarge 5 71" xfId="44672" xr:uid="{00000000-0005-0000-0000-00005E3A0000}"/>
    <cellStyle name="20% - uthevingsfarge 5 72" xfId="44673" xr:uid="{00000000-0005-0000-0000-00005F3A0000}"/>
    <cellStyle name="20% - uthevingsfarge 5 73" xfId="44674" xr:uid="{00000000-0005-0000-0000-0000603A0000}"/>
    <cellStyle name="20% - uthevingsfarge 5 74" xfId="44675"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6" xr:uid="{00000000-0005-0000-0000-0000653A0000}"/>
    <cellStyle name="20% - uthevingsfarge 5 8 2 4" xfId="44676" xr:uid="{00000000-0005-0000-0000-0000663A0000}"/>
    <cellStyle name="20% - uthevingsfarge 5 8 2_4 manuell" xfId="54685" xr:uid="{B8994567-4594-4167-B5BE-22B848376E6C}"/>
    <cellStyle name="20% - uthevingsfarge 5 8 3" xfId="3709" xr:uid="{00000000-0005-0000-0000-0000683A0000}"/>
    <cellStyle name="20% - uthevingsfarge 5 8 4" xfId="39645" xr:uid="{00000000-0005-0000-0000-0000693A0000}"/>
    <cellStyle name="20% - uthevingsfarge 5 8 5" xfId="44677" xr:uid="{00000000-0005-0000-0000-00006A3A0000}"/>
    <cellStyle name="20% - uthevingsfarge 5 8_3. Chng in credit spreads" xfId="44678"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8" xr:uid="{00000000-0005-0000-0000-00006F3A0000}"/>
    <cellStyle name="20% - uthevingsfarge 5 9 2_4 manuell" xfId="54686" xr:uid="{1B3A7C1A-5B29-4ACF-AA89-70BA987B8277}"/>
    <cellStyle name="20% - uthevingsfarge 5 9 3" xfId="3713" xr:uid="{00000000-0005-0000-0000-0000713A0000}"/>
    <cellStyle name="20% - uthevingsfarge 5 9 4" xfId="39647" xr:uid="{00000000-0005-0000-0000-0000723A0000}"/>
    <cellStyle name="20% - uthevingsfarge 5 9 5" xfId="44679" xr:uid="{00000000-0005-0000-0000-0000733A0000}"/>
    <cellStyle name="20% - uthevingsfarge 5 9_4 manuell" xfId="54687" xr:uid="{3E88446C-EB3F-4BFB-B82E-9814A6A7E1BB}"/>
    <cellStyle name="20% - uthevingsfarge 5_4 manuell" xfId="54688"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1" xr:uid="{00000000-0005-0000-0000-00007A3A0000}"/>
    <cellStyle name="20% - uthevingsfarge 6 10 2 2_CC1" xfId="54689" xr:uid="{79F1FCD1-20E1-4EB6-B3E2-3F684B466B95}"/>
    <cellStyle name="20% - uthevingsfarge 6 10 2 3" xfId="39652" xr:uid="{00000000-0005-0000-0000-00007B3A0000}"/>
    <cellStyle name="20% - uthevingsfarge 6 10 2 4" xfId="39653" xr:uid="{00000000-0005-0000-0000-00007C3A0000}"/>
    <cellStyle name="20% - uthevingsfarge 6 10 2 5" xfId="39654" xr:uid="{00000000-0005-0000-0000-00007D3A0000}"/>
    <cellStyle name="20% - uthevingsfarge 6 10 2 6" xfId="39650" xr:uid="{00000000-0005-0000-0000-00007E3A0000}"/>
    <cellStyle name="20% - uthevingsfarge 6 10 2_4 manuell" xfId="54690" xr:uid="{ABE6EBBC-6A13-44D3-B2C3-6449751C0005}"/>
    <cellStyle name="20% - uthevingsfarge 6 10 3" xfId="3717" xr:uid="{00000000-0005-0000-0000-0000803A0000}"/>
    <cellStyle name="20% - uthevingsfarge 6 10 3 2" xfId="39655" xr:uid="{00000000-0005-0000-0000-0000813A0000}"/>
    <cellStyle name="20% - uthevingsfarge 6 10 3_CC1" xfId="54691" xr:uid="{74BCAF79-A369-4CC8-90DF-F7A00DB8AD04}"/>
    <cellStyle name="20% - uthevingsfarge 6 10 4" xfId="39656" xr:uid="{00000000-0005-0000-0000-0000823A0000}"/>
    <cellStyle name="20% - uthevingsfarge 6 10 5" xfId="39657" xr:uid="{00000000-0005-0000-0000-0000833A0000}"/>
    <cellStyle name="20% - uthevingsfarge 6 10 6" xfId="39658" xr:uid="{00000000-0005-0000-0000-0000843A0000}"/>
    <cellStyle name="20% - uthevingsfarge 6 10 7" xfId="39649" xr:uid="{00000000-0005-0000-0000-0000853A0000}"/>
    <cellStyle name="20% - uthevingsfarge 6 10_4 manuell" xfId="54692"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1" xr:uid="{00000000-0005-0000-0000-00008A3A0000}"/>
    <cellStyle name="20% - uthevingsfarge 6 11 2 2_CC1" xfId="54693" xr:uid="{C1C2AE99-3DAE-435F-8CE1-FE189C9C96B7}"/>
    <cellStyle name="20% - uthevingsfarge 6 11 2 3" xfId="39662" xr:uid="{00000000-0005-0000-0000-00008B3A0000}"/>
    <cellStyle name="20% - uthevingsfarge 6 11 2 4" xfId="39663" xr:uid="{00000000-0005-0000-0000-00008C3A0000}"/>
    <cellStyle name="20% - uthevingsfarge 6 11 2 5" xfId="39664" xr:uid="{00000000-0005-0000-0000-00008D3A0000}"/>
    <cellStyle name="20% - uthevingsfarge 6 11 2 6" xfId="39660" xr:uid="{00000000-0005-0000-0000-00008E3A0000}"/>
    <cellStyle name="20% - uthevingsfarge 6 11 2_4 manuell" xfId="54694" xr:uid="{FD123B70-BEBF-4120-B02A-371C97CE6418}"/>
    <cellStyle name="20% - uthevingsfarge 6 11 3" xfId="3721" xr:uid="{00000000-0005-0000-0000-0000903A0000}"/>
    <cellStyle name="20% - uthevingsfarge 6 11 3 2" xfId="39665" xr:uid="{00000000-0005-0000-0000-0000913A0000}"/>
    <cellStyle name="20% - uthevingsfarge 6 11 3_CC1" xfId="54695" xr:uid="{C339F0CC-D261-4EDB-9F38-A845384A12BB}"/>
    <cellStyle name="20% - uthevingsfarge 6 11 4" xfId="39666" xr:uid="{00000000-0005-0000-0000-0000923A0000}"/>
    <cellStyle name="20% - uthevingsfarge 6 11 5" xfId="39667" xr:uid="{00000000-0005-0000-0000-0000933A0000}"/>
    <cellStyle name="20% - uthevingsfarge 6 11 6" xfId="39668" xr:uid="{00000000-0005-0000-0000-0000943A0000}"/>
    <cellStyle name="20% - uthevingsfarge 6 11 7" xfId="39659" xr:uid="{00000000-0005-0000-0000-0000953A0000}"/>
    <cellStyle name="20% - uthevingsfarge 6 11_4 manuell" xfId="54696"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1" xr:uid="{00000000-0005-0000-0000-00009A3A0000}"/>
    <cellStyle name="20% - uthevingsfarge 6 12 2 2_CC1" xfId="54697" xr:uid="{1C6EED08-B143-4D7D-81B9-752B1CF574DD}"/>
    <cellStyle name="20% - uthevingsfarge 6 12 2 3" xfId="39672" xr:uid="{00000000-0005-0000-0000-00009B3A0000}"/>
    <cellStyle name="20% - uthevingsfarge 6 12 2 4" xfId="39673" xr:uid="{00000000-0005-0000-0000-00009C3A0000}"/>
    <cellStyle name="20% - uthevingsfarge 6 12 2 5" xfId="39674" xr:uid="{00000000-0005-0000-0000-00009D3A0000}"/>
    <cellStyle name="20% - uthevingsfarge 6 12 2 6" xfId="39670" xr:uid="{00000000-0005-0000-0000-00009E3A0000}"/>
    <cellStyle name="20% - uthevingsfarge 6 12 2_4 manuell" xfId="54698" xr:uid="{CDD1D1CD-F8AF-4C27-93F2-388157592442}"/>
    <cellStyle name="20% - uthevingsfarge 6 12 3" xfId="3725" xr:uid="{00000000-0005-0000-0000-0000A03A0000}"/>
    <cellStyle name="20% - uthevingsfarge 6 12 3 2" xfId="39675" xr:uid="{00000000-0005-0000-0000-0000A13A0000}"/>
    <cellStyle name="20% - uthevingsfarge 6 12 3_CC1" xfId="54699" xr:uid="{119BF059-7E48-4338-9B38-DB3EC50E7DB0}"/>
    <cellStyle name="20% - uthevingsfarge 6 12 4" xfId="39676" xr:uid="{00000000-0005-0000-0000-0000A23A0000}"/>
    <cellStyle name="20% - uthevingsfarge 6 12 5" xfId="39677" xr:uid="{00000000-0005-0000-0000-0000A33A0000}"/>
    <cellStyle name="20% - uthevingsfarge 6 12 6" xfId="39678" xr:uid="{00000000-0005-0000-0000-0000A43A0000}"/>
    <cellStyle name="20% - uthevingsfarge 6 12 7" xfId="39669" xr:uid="{00000000-0005-0000-0000-0000A53A0000}"/>
    <cellStyle name="20% - uthevingsfarge 6 12_4 manuell" xfId="54700"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1" xr:uid="{00000000-0005-0000-0000-0000AA3A0000}"/>
    <cellStyle name="20% - uthevingsfarge 6 13 2 2_CC1" xfId="54701" xr:uid="{D7F56CA6-29DB-41CB-9750-CF8FC3158EA8}"/>
    <cellStyle name="20% - uthevingsfarge 6 13 2 3" xfId="39682" xr:uid="{00000000-0005-0000-0000-0000AB3A0000}"/>
    <cellStyle name="20% - uthevingsfarge 6 13 2 4" xfId="39683" xr:uid="{00000000-0005-0000-0000-0000AC3A0000}"/>
    <cellStyle name="20% - uthevingsfarge 6 13 2 5" xfId="39684" xr:uid="{00000000-0005-0000-0000-0000AD3A0000}"/>
    <cellStyle name="20% - uthevingsfarge 6 13 2 6" xfId="39680" xr:uid="{00000000-0005-0000-0000-0000AE3A0000}"/>
    <cellStyle name="20% - uthevingsfarge 6 13 2_4 manuell" xfId="54702" xr:uid="{37263A43-0E9B-47FA-8A4C-A1B27353FED9}"/>
    <cellStyle name="20% - uthevingsfarge 6 13 3" xfId="3729" xr:uid="{00000000-0005-0000-0000-0000B03A0000}"/>
    <cellStyle name="20% - uthevingsfarge 6 13 3 2" xfId="39685" xr:uid="{00000000-0005-0000-0000-0000B13A0000}"/>
    <cellStyle name="20% - uthevingsfarge 6 13 3_CC1" xfId="54703" xr:uid="{1C3DE82D-89B7-4C34-975D-822BEF7A4BB5}"/>
    <cellStyle name="20% - uthevingsfarge 6 13 4" xfId="39686" xr:uid="{00000000-0005-0000-0000-0000B23A0000}"/>
    <cellStyle name="20% - uthevingsfarge 6 13 5" xfId="39687" xr:uid="{00000000-0005-0000-0000-0000B33A0000}"/>
    <cellStyle name="20% - uthevingsfarge 6 13 6" xfId="39688" xr:uid="{00000000-0005-0000-0000-0000B43A0000}"/>
    <cellStyle name="20% - uthevingsfarge 6 13 7" xfId="39679" xr:uid="{00000000-0005-0000-0000-0000B53A0000}"/>
    <cellStyle name="20% - uthevingsfarge 6 13_4 manuell" xfId="54704"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1" xr:uid="{00000000-0005-0000-0000-0000BA3A0000}"/>
    <cellStyle name="20% - uthevingsfarge 6 14 2 2_CC1" xfId="54705" xr:uid="{0D51F2BF-5CF2-4C0B-8240-B8286FECBB45}"/>
    <cellStyle name="20% - uthevingsfarge 6 14 2 3" xfId="39692" xr:uid="{00000000-0005-0000-0000-0000BB3A0000}"/>
    <cellStyle name="20% - uthevingsfarge 6 14 2 4" xfId="39693" xr:uid="{00000000-0005-0000-0000-0000BC3A0000}"/>
    <cellStyle name="20% - uthevingsfarge 6 14 2 5" xfId="39694" xr:uid="{00000000-0005-0000-0000-0000BD3A0000}"/>
    <cellStyle name="20% - uthevingsfarge 6 14 2 6" xfId="39690" xr:uid="{00000000-0005-0000-0000-0000BE3A0000}"/>
    <cellStyle name="20% - uthevingsfarge 6 14 2_4 manuell" xfId="54706" xr:uid="{E6CBC452-212C-474E-B577-171FABC8B442}"/>
    <cellStyle name="20% - uthevingsfarge 6 14 3" xfId="3733" xr:uid="{00000000-0005-0000-0000-0000C03A0000}"/>
    <cellStyle name="20% - uthevingsfarge 6 14 3 2" xfId="39695" xr:uid="{00000000-0005-0000-0000-0000C13A0000}"/>
    <cellStyle name="20% - uthevingsfarge 6 14 3_CC1" xfId="54707" xr:uid="{1BE4C077-0DE1-4CA0-8F38-1FCF697DC9EE}"/>
    <cellStyle name="20% - uthevingsfarge 6 14 4" xfId="39696" xr:uid="{00000000-0005-0000-0000-0000C23A0000}"/>
    <cellStyle name="20% - uthevingsfarge 6 14 5" xfId="39697" xr:uid="{00000000-0005-0000-0000-0000C33A0000}"/>
    <cellStyle name="20% - uthevingsfarge 6 14 6" xfId="39698" xr:uid="{00000000-0005-0000-0000-0000C43A0000}"/>
    <cellStyle name="20% - uthevingsfarge 6 14 7" xfId="39689" xr:uid="{00000000-0005-0000-0000-0000C53A0000}"/>
    <cellStyle name="20% - uthevingsfarge 6 14_4 manuell" xfId="54708"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1" xr:uid="{00000000-0005-0000-0000-0000CA3A0000}"/>
    <cellStyle name="20% - uthevingsfarge 6 15 2 2_CC1" xfId="54709" xr:uid="{AD5E843C-407C-4E54-A4CC-699715FA3393}"/>
    <cellStyle name="20% - uthevingsfarge 6 15 2 3" xfId="39702" xr:uid="{00000000-0005-0000-0000-0000CB3A0000}"/>
    <cellStyle name="20% - uthevingsfarge 6 15 2 4" xfId="39703" xr:uid="{00000000-0005-0000-0000-0000CC3A0000}"/>
    <cellStyle name="20% - uthevingsfarge 6 15 2 5" xfId="39704" xr:uid="{00000000-0005-0000-0000-0000CD3A0000}"/>
    <cellStyle name="20% - uthevingsfarge 6 15 2 6" xfId="39700" xr:uid="{00000000-0005-0000-0000-0000CE3A0000}"/>
    <cellStyle name="20% - uthevingsfarge 6 15 2_4 manuell" xfId="54710" xr:uid="{43D43113-C5C8-4F11-B045-747769FB0194}"/>
    <cellStyle name="20% - uthevingsfarge 6 15 3" xfId="3737" xr:uid="{00000000-0005-0000-0000-0000D03A0000}"/>
    <cellStyle name="20% - uthevingsfarge 6 15 3 2" xfId="39705" xr:uid="{00000000-0005-0000-0000-0000D13A0000}"/>
    <cellStyle name="20% - uthevingsfarge 6 15 3_CC1" xfId="54711" xr:uid="{0035D6A8-F05F-477B-9DAA-E83DDA841F94}"/>
    <cellStyle name="20% - uthevingsfarge 6 15 4" xfId="39706" xr:uid="{00000000-0005-0000-0000-0000D23A0000}"/>
    <cellStyle name="20% - uthevingsfarge 6 15 5" xfId="39707" xr:uid="{00000000-0005-0000-0000-0000D33A0000}"/>
    <cellStyle name="20% - uthevingsfarge 6 15 6" xfId="39708" xr:uid="{00000000-0005-0000-0000-0000D43A0000}"/>
    <cellStyle name="20% - uthevingsfarge 6 15 7" xfId="39699" xr:uid="{00000000-0005-0000-0000-0000D53A0000}"/>
    <cellStyle name="20% - uthevingsfarge 6 15_4 manuell" xfId="54712"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1" xr:uid="{00000000-0005-0000-0000-0000DA3A0000}"/>
    <cellStyle name="20% - uthevingsfarge 6 16 2 2_CC1" xfId="54713" xr:uid="{20EAA283-AA13-4092-9B1F-8C7A1926862D}"/>
    <cellStyle name="20% - uthevingsfarge 6 16 2 3" xfId="39712" xr:uid="{00000000-0005-0000-0000-0000DB3A0000}"/>
    <cellStyle name="20% - uthevingsfarge 6 16 2 4" xfId="39713" xr:uid="{00000000-0005-0000-0000-0000DC3A0000}"/>
    <cellStyle name="20% - uthevingsfarge 6 16 2 5" xfId="39714" xr:uid="{00000000-0005-0000-0000-0000DD3A0000}"/>
    <cellStyle name="20% - uthevingsfarge 6 16 2 6" xfId="39710" xr:uid="{00000000-0005-0000-0000-0000DE3A0000}"/>
    <cellStyle name="20% - uthevingsfarge 6 16 2_4 manuell" xfId="54714" xr:uid="{BE67AF65-9E9B-4056-99DA-0F56CECF16D3}"/>
    <cellStyle name="20% - uthevingsfarge 6 16 3" xfId="3741" xr:uid="{00000000-0005-0000-0000-0000E03A0000}"/>
    <cellStyle name="20% - uthevingsfarge 6 16 3 2" xfId="39715" xr:uid="{00000000-0005-0000-0000-0000E13A0000}"/>
    <cellStyle name="20% - uthevingsfarge 6 16 3_CC1" xfId="54715" xr:uid="{498DCC88-3D3A-4868-B66C-FAA1D0CB55E1}"/>
    <cellStyle name="20% - uthevingsfarge 6 16 4" xfId="39716" xr:uid="{00000000-0005-0000-0000-0000E23A0000}"/>
    <cellStyle name="20% - uthevingsfarge 6 16 5" xfId="39717" xr:uid="{00000000-0005-0000-0000-0000E33A0000}"/>
    <cellStyle name="20% - uthevingsfarge 6 16 6" xfId="39718" xr:uid="{00000000-0005-0000-0000-0000E43A0000}"/>
    <cellStyle name="20% - uthevingsfarge 6 16 7" xfId="39709" xr:uid="{00000000-0005-0000-0000-0000E53A0000}"/>
    <cellStyle name="20% - uthevingsfarge 6 16_4 manuell" xfId="54716"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1" xr:uid="{00000000-0005-0000-0000-0000EA3A0000}"/>
    <cellStyle name="20% - uthevingsfarge 6 17 2 2_CC1" xfId="54717" xr:uid="{5753F78E-A15F-4AFD-9F0C-77A62674D151}"/>
    <cellStyle name="20% - uthevingsfarge 6 17 2 3" xfId="39722" xr:uid="{00000000-0005-0000-0000-0000EB3A0000}"/>
    <cellStyle name="20% - uthevingsfarge 6 17 2 4" xfId="39723" xr:uid="{00000000-0005-0000-0000-0000EC3A0000}"/>
    <cellStyle name="20% - uthevingsfarge 6 17 2 5" xfId="39724" xr:uid="{00000000-0005-0000-0000-0000ED3A0000}"/>
    <cellStyle name="20% - uthevingsfarge 6 17 2 6" xfId="39720" xr:uid="{00000000-0005-0000-0000-0000EE3A0000}"/>
    <cellStyle name="20% - uthevingsfarge 6 17 2_4 manuell" xfId="54718" xr:uid="{888C2643-6D18-41F1-93B5-84E529258659}"/>
    <cellStyle name="20% - uthevingsfarge 6 17 3" xfId="3745" xr:uid="{00000000-0005-0000-0000-0000F03A0000}"/>
    <cellStyle name="20% - uthevingsfarge 6 17 3 2" xfId="39725" xr:uid="{00000000-0005-0000-0000-0000F13A0000}"/>
    <cellStyle name="20% - uthevingsfarge 6 17 3_CC1" xfId="54719" xr:uid="{F1DD84A2-85C2-404D-AC78-6F4ED41776C0}"/>
    <cellStyle name="20% - uthevingsfarge 6 17 4" xfId="39726" xr:uid="{00000000-0005-0000-0000-0000F23A0000}"/>
    <cellStyle name="20% - uthevingsfarge 6 17 5" xfId="39727" xr:uid="{00000000-0005-0000-0000-0000F33A0000}"/>
    <cellStyle name="20% - uthevingsfarge 6 17 6" xfId="39728" xr:uid="{00000000-0005-0000-0000-0000F43A0000}"/>
    <cellStyle name="20% - uthevingsfarge 6 17 7" xfId="39719" xr:uid="{00000000-0005-0000-0000-0000F53A0000}"/>
    <cellStyle name="20% - uthevingsfarge 6 17_4 manuell" xfId="54720"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1" xr:uid="{00000000-0005-0000-0000-0000FA3A0000}"/>
    <cellStyle name="20% - uthevingsfarge 6 18 2 2_CC1" xfId="54721" xr:uid="{F629F718-1E0D-4305-8C21-9E98F6F250B8}"/>
    <cellStyle name="20% - uthevingsfarge 6 18 2 3" xfId="39732" xr:uid="{00000000-0005-0000-0000-0000FB3A0000}"/>
    <cellStyle name="20% - uthevingsfarge 6 18 2 4" xfId="39733" xr:uid="{00000000-0005-0000-0000-0000FC3A0000}"/>
    <cellStyle name="20% - uthevingsfarge 6 18 2 5" xfId="39734" xr:uid="{00000000-0005-0000-0000-0000FD3A0000}"/>
    <cellStyle name="20% - uthevingsfarge 6 18 2 6" xfId="39730" xr:uid="{00000000-0005-0000-0000-0000FE3A0000}"/>
    <cellStyle name="20% - uthevingsfarge 6 18 2_4 manuell" xfId="54722" xr:uid="{7DC22A5F-7EF0-476D-A65B-0BC70620A93E}"/>
    <cellStyle name="20% - uthevingsfarge 6 18 3" xfId="3749" xr:uid="{00000000-0005-0000-0000-0000003B0000}"/>
    <cellStyle name="20% - uthevingsfarge 6 18 3 2" xfId="39735" xr:uid="{00000000-0005-0000-0000-0000013B0000}"/>
    <cellStyle name="20% - uthevingsfarge 6 18 3_CC1" xfId="54723" xr:uid="{81875665-6B77-4337-94D8-1356D5999122}"/>
    <cellStyle name="20% - uthevingsfarge 6 18 4" xfId="39736" xr:uid="{00000000-0005-0000-0000-0000023B0000}"/>
    <cellStyle name="20% - uthevingsfarge 6 18 5" xfId="39737" xr:uid="{00000000-0005-0000-0000-0000033B0000}"/>
    <cellStyle name="20% - uthevingsfarge 6 18 6" xfId="39738" xr:uid="{00000000-0005-0000-0000-0000043B0000}"/>
    <cellStyle name="20% - uthevingsfarge 6 18 7" xfId="39729" xr:uid="{00000000-0005-0000-0000-0000053B0000}"/>
    <cellStyle name="20% - uthevingsfarge 6 18_4 manuell" xfId="54724"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1" xr:uid="{00000000-0005-0000-0000-00000A3B0000}"/>
    <cellStyle name="20% - uthevingsfarge 6 19 2 2_CC1" xfId="54725" xr:uid="{6F0E49DE-191F-4314-BC85-D19C64892988}"/>
    <cellStyle name="20% - uthevingsfarge 6 19 2 3" xfId="39742" xr:uid="{00000000-0005-0000-0000-00000B3B0000}"/>
    <cellStyle name="20% - uthevingsfarge 6 19 2 4" xfId="39743" xr:uid="{00000000-0005-0000-0000-00000C3B0000}"/>
    <cellStyle name="20% - uthevingsfarge 6 19 2 5" xfId="39744" xr:uid="{00000000-0005-0000-0000-00000D3B0000}"/>
    <cellStyle name="20% - uthevingsfarge 6 19 2 6" xfId="39740" xr:uid="{00000000-0005-0000-0000-00000E3B0000}"/>
    <cellStyle name="20% - uthevingsfarge 6 19 2_4 manuell" xfId="54726" xr:uid="{27163164-A8C7-44F6-B1FA-7782EE2DDD4C}"/>
    <cellStyle name="20% - uthevingsfarge 6 19 3" xfId="3753" xr:uid="{00000000-0005-0000-0000-0000103B0000}"/>
    <cellStyle name="20% - uthevingsfarge 6 19 3 2" xfId="39745" xr:uid="{00000000-0005-0000-0000-0000113B0000}"/>
    <cellStyle name="20% - uthevingsfarge 6 19 3_CC1" xfId="54727" xr:uid="{3813D40A-722E-42D0-8165-CFBC4B8078F4}"/>
    <cellStyle name="20% - uthevingsfarge 6 19 4" xfId="39746" xr:uid="{00000000-0005-0000-0000-0000123B0000}"/>
    <cellStyle name="20% - uthevingsfarge 6 19 5" xfId="39747" xr:uid="{00000000-0005-0000-0000-0000133B0000}"/>
    <cellStyle name="20% - uthevingsfarge 6 19 6" xfId="39748" xr:uid="{00000000-0005-0000-0000-0000143B0000}"/>
    <cellStyle name="20% - uthevingsfarge 6 19 7" xfId="39739" xr:uid="{00000000-0005-0000-0000-0000153B0000}"/>
    <cellStyle name="20% - uthevingsfarge 6 19_4 manuell" xfId="54728"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80" xr:uid="{00000000-0005-0000-0000-00001E3B0000}"/>
    <cellStyle name="20% - uthevingsfarge 6 2 14" xfId="44681" xr:uid="{00000000-0005-0000-0000-00001F3B0000}"/>
    <cellStyle name="20% - uthevingsfarge 6 2 15" xfId="44682" xr:uid="{00000000-0005-0000-0000-0000203B0000}"/>
    <cellStyle name="20% - uthevingsfarge 6 2 16" xfId="44683" xr:uid="{00000000-0005-0000-0000-0000213B0000}"/>
    <cellStyle name="20% - uthevingsfarge 6 2 2" xfId="3755" xr:uid="{00000000-0005-0000-0000-0000223B0000}"/>
    <cellStyle name="20% - uthevingsfarge 6 2 2 10" xfId="44684" xr:uid="{00000000-0005-0000-0000-0000233B0000}"/>
    <cellStyle name="20% - uthevingsfarge 6 2 2 11" xfId="44685" xr:uid="{00000000-0005-0000-0000-0000243B0000}"/>
    <cellStyle name="20% - uthevingsfarge 6 2 2 2" xfId="3756" xr:uid="{00000000-0005-0000-0000-0000253B0000}"/>
    <cellStyle name="20% - uthevingsfarge 6 2 2 2 10" xfId="44686" xr:uid="{00000000-0005-0000-0000-0000263B0000}"/>
    <cellStyle name="20% - uthevingsfarge 6 2 2 2 2" xfId="15189" xr:uid="{00000000-0005-0000-0000-0000273B0000}"/>
    <cellStyle name="20% - uthevingsfarge 6 2 2 2 2 2" xfId="15190" xr:uid="{00000000-0005-0000-0000-0000283B0000}"/>
    <cellStyle name="20% - uthevingsfarge 6 2 2 2 2 2 2" xfId="44687" xr:uid="{00000000-0005-0000-0000-0000293B0000}"/>
    <cellStyle name="20% - uthevingsfarge 6 2 2 2 2 2 2 2" xfId="44688" xr:uid="{00000000-0005-0000-0000-00002A3B0000}"/>
    <cellStyle name="20% - uthevingsfarge 6 2 2 2 2 2 3" xfId="44689" xr:uid="{00000000-0005-0000-0000-00002B3B0000}"/>
    <cellStyle name="20% - uthevingsfarge 6 2 2 2 2 2_3. Chng in credit spreads" xfId="44690" xr:uid="{00000000-0005-0000-0000-00002C3B0000}"/>
    <cellStyle name="20% - uthevingsfarge 6 2 2 2 2 3" xfId="15191" xr:uid="{00000000-0005-0000-0000-00002D3B0000}"/>
    <cellStyle name="20% - uthevingsfarge 6 2 2 2 2 3 2" xfId="44691" xr:uid="{00000000-0005-0000-0000-00002E3B0000}"/>
    <cellStyle name="20% - uthevingsfarge 6 2 2 2 2 4" xfId="44692" xr:uid="{00000000-0005-0000-0000-00002F3B0000}"/>
    <cellStyle name="20% - uthevingsfarge 6 2 2 2 2 5" xfId="44693" xr:uid="{00000000-0005-0000-0000-0000303B0000}"/>
    <cellStyle name="20% - uthevingsfarge 6 2 2 2 2 6" xfId="44694" xr:uid="{00000000-0005-0000-0000-0000313B0000}"/>
    <cellStyle name="20% - uthevingsfarge 6 2 2 2 2_3. Chng in credit spreads" xfId="44695" xr:uid="{00000000-0005-0000-0000-0000323B0000}"/>
    <cellStyle name="20% - uthevingsfarge 6 2 2 2 3" xfId="15192" xr:uid="{00000000-0005-0000-0000-0000333B0000}"/>
    <cellStyle name="20% - uthevingsfarge 6 2 2 2 3 2" xfId="15193" xr:uid="{00000000-0005-0000-0000-0000343B0000}"/>
    <cellStyle name="20% - uthevingsfarge 6 2 2 2 3 2 2" xfId="44696" xr:uid="{00000000-0005-0000-0000-0000353B0000}"/>
    <cellStyle name="20% - uthevingsfarge 6 2 2 2 3 2 2 2" xfId="44697" xr:uid="{00000000-0005-0000-0000-0000363B0000}"/>
    <cellStyle name="20% - uthevingsfarge 6 2 2 2 3 2 3" xfId="44698" xr:uid="{00000000-0005-0000-0000-0000373B0000}"/>
    <cellStyle name="20% - uthevingsfarge 6 2 2 2 3 2_3. Chng in credit spreads" xfId="44699" xr:uid="{00000000-0005-0000-0000-0000383B0000}"/>
    <cellStyle name="20% - uthevingsfarge 6 2 2 2 3 3" xfId="15194" xr:uid="{00000000-0005-0000-0000-0000393B0000}"/>
    <cellStyle name="20% - uthevingsfarge 6 2 2 2 3 3 2" xfId="44700" xr:uid="{00000000-0005-0000-0000-00003A3B0000}"/>
    <cellStyle name="20% - uthevingsfarge 6 2 2 2 3 4" xfId="44701" xr:uid="{00000000-0005-0000-0000-00003B3B0000}"/>
    <cellStyle name="20% - uthevingsfarge 6 2 2 2 3 5" xfId="44702" xr:uid="{00000000-0005-0000-0000-00003C3B0000}"/>
    <cellStyle name="20% - uthevingsfarge 6 2 2 2 3 6" xfId="44703" xr:uid="{00000000-0005-0000-0000-00003D3B0000}"/>
    <cellStyle name="20% - uthevingsfarge 6 2 2 2 3_3. Chng in credit spreads" xfId="44704" xr:uid="{00000000-0005-0000-0000-00003E3B0000}"/>
    <cellStyle name="20% - uthevingsfarge 6 2 2 2 4" xfId="15195" xr:uid="{00000000-0005-0000-0000-00003F3B0000}"/>
    <cellStyle name="20% - uthevingsfarge 6 2 2 2 4 2" xfId="15196" xr:uid="{00000000-0005-0000-0000-0000403B0000}"/>
    <cellStyle name="20% - uthevingsfarge 6 2 2 2 4 2 2" xfId="44705" xr:uid="{00000000-0005-0000-0000-0000413B0000}"/>
    <cellStyle name="20% - uthevingsfarge 6 2 2 2 4 3" xfId="15197" xr:uid="{00000000-0005-0000-0000-0000423B0000}"/>
    <cellStyle name="20% - uthevingsfarge 6 2 2 2 4 4" xfId="44706" xr:uid="{00000000-0005-0000-0000-0000433B0000}"/>
    <cellStyle name="20% - uthevingsfarge 6 2 2 2 4 5" xfId="44707" xr:uid="{00000000-0005-0000-0000-0000443B0000}"/>
    <cellStyle name="20% - uthevingsfarge 6 2 2 2 4 6" xfId="44708" xr:uid="{00000000-0005-0000-0000-0000453B0000}"/>
    <cellStyle name="20% - uthevingsfarge 6 2 2 2 4_3. Chng in credit spreads" xfId="44709" xr:uid="{00000000-0005-0000-0000-0000463B0000}"/>
    <cellStyle name="20% - uthevingsfarge 6 2 2 2 5" xfId="15198" xr:uid="{00000000-0005-0000-0000-0000473B0000}"/>
    <cellStyle name="20% - uthevingsfarge 6 2 2 2 5 2" xfId="15199" xr:uid="{00000000-0005-0000-0000-0000483B0000}"/>
    <cellStyle name="20% - uthevingsfarge 6 2 2 2 5 2 2" xfId="44710" xr:uid="{00000000-0005-0000-0000-0000493B0000}"/>
    <cellStyle name="20% - uthevingsfarge 6 2 2 2 5 3" xfId="15200" xr:uid="{00000000-0005-0000-0000-00004A3B0000}"/>
    <cellStyle name="20% - uthevingsfarge 6 2 2 2 5 4" xfId="44711" xr:uid="{00000000-0005-0000-0000-00004B3B0000}"/>
    <cellStyle name="20% - uthevingsfarge 6 2 2 2 5 5" xfId="44712" xr:uid="{00000000-0005-0000-0000-00004C3B0000}"/>
    <cellStyle name="20% - uthevingsfarge 6 2 2 2 5_3. Chng in credit spreads" xfId="44713" xr:uid="{00000000-0005-0000-0000-00004D3B0000}"/>
    <cellStyle name="20% - uthevingsfarge 6 2 2 2 6" xfId="15201" xr:uid="{00000000-0005-0000-0000-00004E3B0000}"/>
    <cellStyle name="20% - uthevingsfarge 6 2 2 2 6 2" xfId="44714" xr:uid="{00000000-0005-0000-0000-00004F3B0000}"/>
    <cellStyle name="20% - uthevingsfarge 6 2 2 2 7" xfId="15202" xr:uid="{00000000-0005-0000-0000-0000503B0000}"/>
    <cellStyle name="20% - uthevingsfarge 6 2 2 2 8" xfId="39750" xr:uid="{00000000-0005-0000-0000-0000513B0000}"/>
    <cellStyle name="20% - uthevingsfarge 6 2 2 2 9" xfId="44715" xr:uid="{00000000-0005-0000-0000-0000523B0000}"/>
    <cellStyle name="20% - uthevingsfarge 6 2 2 2_3. Chng in credit spreads" xfId="44716" xr:uid="{00000000-0005-0000-0000-0000533B0000}"/>
    <cellStyle name="20% - uthevingsfarge 6 2 2 3" xfId="15203" xr:uid="{00000000-0005-0000-0000-0000543B0000}"/>
    <cellStyle name="20% - uthevingsfarge 6 2 2 3 2" xfId="15204" xr:uid="{00000000-0005-0000-0000-0000553B0000}"/>
    <cellStyle name="20% - uthevingsfarge 6 2 2 3 2 2" xfId="44717" xr:uid="{00000000-0005-0000-0000-0000563B0000}"/>
    <cellStyle name="20% - uthevingsfarge 6 2 2 3 2 2 2" xfId="44718" xr:uid="{00000000-0005-0000-0000-0000573B0000}"/>
    <cellStyle name="20% - uthevingsfarge 6 2 2 3 2 3" xfId="44719" xr:uid="{00000000-0005-0000-0000-0000583B0000}"/>
    <cellStyle name="20% - uthevingsfarge 6 2 2 3 2_3. Chng in credit spreads" xfId="44720" xr:uid="{00000000-0005-0000-0000-0000593B0000}"/>
    <cellStyle name="20% - uthevingsfarge 6 2 2 3 3" xfId="15205" xr:uid="{00000000-0005-0000-0000-00005A3B0000}"/>
    <cellStyle name="20% - uthevingsfarge 6 2 2 3 3 2" xfId="44721" xr:uid="{00000000-0005-0000-0000-00005B3B0000}"/>
    <cellStyle name="20% - uthevingsfarge 6 2 2 3 4" xfId="39751" xr:uid="{00000000-0005-0000-0000-00005C3B0000}"/>
    <cellStyle name="20% - uthevingsfarge 6 2 2 3 5" xfId="44722" xr:uid="{00000000-0005-0000-0000-00005D3B0000}"/>
    <cellStyle name="20% - uthevingsfarge 6 2 2 3 6" xfId="44723" xr:uid="{00000000-0005-0000-0000-00005E3B0000}"/>
    <cellStyle name="20% - uthevingsfarge 6 2 2 3_3. Chng in credit spreads" xfId="44724" xr:uid="{00000000-0005-0000-0000-00005F3B0000}"/>
    <cellStyle name="20% - uthevingsfarge 6 2 2 4" xfId="15206" xr:uid="{00000000-0005-0000-0000-0000603B0000}"/>
    <cellStyle name="20% - uthevingsfarge 6 2 2 4 2" xfId="15207" xr:uid="{00000000-0005-0000-0000-0000613B0000}"/>
    <cellStyle name="20% - uthevingsfarge 6 2 2 4 2 2" xfId="44725" xr:uid="{00000000-0005-0000-0000-0000623B0000}"/>
    <cellStyle name="20% - uthevingsfarge 6 2 2 4 2 2 2" xfId="44726" xr:uid="{00000000-0005-0000-0000-0000633B0000}"/>
    <cellStyle name="20% - uthevingsfarge 6 2 2 4 2 3" xfId="44727" xr:uid="{00000000-0005-0000-0000-0000643B0000}"/>
    <cellStyle name="20% - uthevingsfarge 6 2 2 4 2_3. Chng in credit spreads" xfId="44728" xr:uid="{00000000-0005-0000-0000-0000653B0000}"/>
    <cellStyle name="20% - uthevingsfarge 6 2 2 4 3" xfId="15208" xr:uid="{00000000-0005-0000-0000-0000663B0000}"/>
    <cellStyle name="20% - uthevingsfarge 6 2 2 4 3 2" xfId="44729" xr:uid="{00000000-0005-0000-0000-0000673B0000}"/>
    <cellStyle name="20% - uthevingsfarge 6 2 2 4 4" xfId="39752" xr:uid="{00000000-0005-0000-0000-0000683B0000}"/>
    <cellStyle name="20% - uthevingsfarge 6 2 2 4 5" xfId="44730" xr:uid="{00000000-0005-0000-0000-0000693B0000}"/>
    <cellStyle name="20% - uthevingsfarge 6 2 2 4 6" xfId="44731" xr:uid="{00000000-0005-0000-0000-00006A3B0000}"/>
    <cellStyle name="20% - uthevingsfarge 6 2 2 4_3. Chng in credit spreads" xfId="44732" xr:uid="{00000000-0005-0000-0000-00006B3B0000}"/>
    <cellStyle name="20% - uthevingsfarge 6 2 2 5" xfId="15209" xr:uid="{00000000-0005-0000-0000-00006C3B0000}"/>
    <cellStyle name="20% - uthevingsfarge 6 2 2 5 2" xfId="15210" xr:uid="{00000000-0005-0000-0000-00006D3B0000}"/>
    <cellStyle name="20% - uthevingsfarge 6 2 2 5 2 2" xfId="44733" xr:uid="{00000000-0005-0000-0000-00006E3B0000}"/>
    <cellStyle name="20% - uthevingsfarge 6 2 2 5 2 2 2" xfId="44734" xr:uid="{00000000-0005-0000-0000-00006F3B0000}"/>
    <cellStyle name="20% - uthevingsfarge 6 2 2 5 2 3" xfId="44735" xr:uid="{00000000-0005-0000-0000-0000703B0000}"/>
    <cellStyle name="20% - uthevingsfarge 6 2 2 5 2_3. Chng in credit spreads" xfId="44736" xr:uid="{00000000-0005-0000-0000-0000713B0000}"/>
    <cellStyle name="20% - uthevingsfarge 6 2 2 5 3" xfId="15211" xr:uid="{00000000-0005-0000-0000-0000723B0000}"/>
    <cellStyle name="20% - uthevingsfarge 6 2 2 5 3 2" xfId="44737" xr:uid="{00000000-0005-0000-0000-0000733B0000}"/>
    <cellStyle name="20% - uthevingsfarge 6 2 2 5 4" xfId="39753" xr:uid="{00000000-0005-0000-0000-0000743B0000}"/>
    <cellStyle name="20% - uthevingsfarge 6 2 2 5 5" xfId="44738" xr:uid="{00000000-0005-0000-0000-0000753B0000}"/>
    <cellStyle name="20% - uthevingsfarge 6 2 2 5 6" xfId="44739" xr:uid="{00000000-0005-0000-0000-0000763B0000}"/>
    <cellStyle name="20% - uthevingsfarge 6 2 2 5_3. Chng in credit spreads" xfId="44740" xr:uid="{00000000-0005-0000-0000-0000773B0000}"/>
    <cellStyle name="20% - uthevingsfarge 6 2 2 6" xfId="15212" xr:uid="{00000000-0005-0000-0000-0000783B0000}"/>
    <cellStyle name="20% - uthevingsfarge 6 2 2 6 2" xfId="15213" xr:uid="{00000000-0005-0000-0000-0000793B0000}"/>
    <cellStyle name="20% - uthevingsfarge 6 2 2 6 2 2" xfId="44741" xr:uid="{00000000-0005-0000-0000-00007A3B0000}"/>
    <cellStyle name="20% - uthevingsfarge 6 2 2 6 3" xfId="15214" xr:uid="{00000000-0005-0000-0000-00007B3B0000}"/>
    <cellStyle name="20% - uthevingsfarge 6 2 2 6 4" xfId="44742" xr:uid="{00000000-0005-0000-0000-00007C3B0000}"/>
    <cellStyle name="20% - uthevingsfarge 6 2 2 6 5" xfId="44743" xr:uid="{00000000-0005-0000-0000-00007D3B0000}"/>
    <cellStyle name="20% - uthevingsfarge 6 2 2 6 6" xfId="44744" xr:uid="{00000000-0005-0000-0000-00007E3B0000}"/>
    <cellStyle name="20% - uthevingsfarge 6 2 2 6_3. Chng in credit spreads" xfId="44745" xr:uid="{00000000-0005-0000-0000-00007F3B0000}"/>
    <cellStyle name="20% - uthevingsfarge 6 2 2 7" xfId="15215" xr:uid="{00000000-0005-0000-0000-0000803B0000}"/>
    <cellStyle name="20% - uthevingsfarge 6 2 2 7 2" xfId="44746" xr:uid="{00000000-0005-0000-0000-0000813B0000}"/>
    <cellStyle name="20% - uthevingsfarge 6 2 2 8" xfId="39749" xr:uid="{00000000-0005-0000-0000-0000823B0000}"/>
    <cellStyle name="20% - uthevingsfarge 6 2 2 9" xfId="44747" xr:uid="{00000000-0005-0000-0000-0000833B0000}"/>
    <cellStyle name="20% - uthevingsfarge 6 2 2_3. Chng in credit spreads" xfId="44748" xr:uid="{00000000-0005-0000-0000-0000843B0000}"/>
    <cellStyle name="20% - uthevingsfarge 6 2 3" xfId="12451" xr:uid="{00000000-0005-0000-0000-0000853B0000}"/>
    <cellStyle name="20% - uthevingsfarge 6 2 3 10" xfId="44749" xr:uid="{00000000-0005-0000-0000-0000863B0000}"/>
    <cellStyle name="20% - uthevingsfarge 6 2 3 2" xfId="15216" xr:uid="{00000000-0005-0000-0000-0000873B0000}"/>
    <cellStyle name="20% - uthevingsfarge 6 2 3 2 2" xfId="15217" xr:uid="{00000000-0005-0000-0000-0000883B0000}"/>
    <cellStyle name="20% - uthevingsfarge 6 2 3 2 2 2" xfId="44750" xr:uid="{00000000-0005-0000-0000-0000893B0000}"/>
    <cellStyle name="20% - uthevingsfarge 6 2 3 2 2 2 2" xfId="44751" xr:uid="{00000000-0005-0000-0000-00008A3B0000}"/>
    <cellStyle name="20% - uthevingsfarge 6 2 3 2 2 3" xfId="44752" xr:uid="{00000000-0005-0000-0000-00008B3B0000}"/>
    <cellStyle name="20% - uthevingsfarge 6 2 3 2 2_3. Chng in credit spreads" xfId="44753" xr:uid="{00000000-0005-0000-0000-00008C3B0000}"/>
    <cellStyle name="20% - uthevingsfarge 6 2 3 2 3" xfId="15218" xr:uid="{00000000-0005-0000-0000-00008D3B0000}"/>
    <cellStyle name="20% - uthevingsfarge 6 2 3 2 3 2" xfId="44754" xr:uid="{00000000-0005-0000-0000-00008E3B0000}"/>
    <cellStyle name="20% - uthevingsfarge 6 2 3 2 3 2 2" xfId="44755" xr:uid="{00000000-0005-0000-0000-00008F3B0000}"/>
    <cellStyle name="20% - uthevingsfarge 6 2 3 2 3 3" xfId="44756" xr:uid="{00000000-0005-0000-0000-0000903B0000}"/>
    <cellStyle name="20% - uthevingsfarge 6 2 3 2 3_3. Chng in credit spreads" xfId="44757" xr:uid="{00000000-0005-0000-0000-0000913B0000}"/>
    <cellStyle name="20% - uthevingsfarge 6 2 3 2 4" xfId="44758" xr:uid="{00000000-0005-0000-0000-0000923B0000}"/>
    <cellStyle name="20% - uthevingsfarge 6 2 3 2 4 2" xfId="44759" xr:uid="{00000000-0005-0000-0000-0000933B0000}"/>
    <cellStyle name="20% - uthevingsfarge 6 2 3 2 4 2 2" xfId="44760" xr:uid="{00000000-0005-0000-0000-0000943B0000}"/>
    <cellStyle name="20% - uthevingsfarge 6 2 3 2 4 3" xfId="44761" xr:uid="{00000000-0005-0000-0000-0000953B0000}"/>
    <cellStyle name="20% - uthevingsfarge 6 2 3 2 4_3. Chng in credit spreads" xfId="44762" xr:uid="{00000000-0005-0000-0000-0000963B0000}"/>
    <cellStyle name="20% - uthevingsfarge 6 2 3 2 5" xfId="44763" xr:uid="{00000000-0005-0000-0000-0000973B0000}"/>
    <cellStyle name="20% - uthevingsfarge 6 2 3 2 5 2" xfId="44764" xr:uid="{00000000-0005-0000-0000-0000983B0000}"/>
    <cellStyle name="20% - uthevingsfarge 6 2 3 2 6" xfId="44765" xr:uid="{00000000-0005-0000-0000-0000993B0000}"/>
    <cellStyle name="20% - uthevingsfarge 6 2 3 2_3. Chng in credit spreads" xfId="44766" xr:uid="{00000000-0005-0000-0000-00009A3B0000}"/>
    <cellStyle name="20% - uthevingsfarge 6 2 3 3" xfId="15219" xr:uid="{00000000-0005-0000-0000-00009B3B0000}"/>
    <cellStyle name="20% - uthevingsfarge 6 2 3 3 2" xfId="15220" xr:uid="{00000000-0005-0000-0000-00009C3B0000}"/>
    <cellStyle name="20% - uthevingsfarge 6 2 3 3 2 2" xfId="44767" xr:uid="{00000000-0005-0000-0000-00009D3B0000}"/>
    <cellStyle name="20% - uthevingsfarge 6 2 3 3 2 2 2" xfId="44768" xr:uid="{00000000-0005-0000-0000-00009E3B0000}"/>
    <cellStyle name="20% - uthevingsfarge 6 2 3 3 2 3" xfId="44769" xr:uid="{00000000-0005-0000-0000-00009F3B0000}"/>
    <cellStyle name="20% - uthevingsfarge 6 2 3 3 2_3. Chng in credit spreads" xfId="44770" xr:uid="{00000000-0005-0000-0000-0000A03B0000}"/>
    <cellStyle name="20% - uthevingsfarge 6 2 3 3 3" xfId="15221" xr:uid="{00000000-0005-0000-0000-0000A13B0000}"/>
    <cellStyle name="20% - uthevingsfarge 6 2 3 3 3 2" xfId="44771" xr:uid="{00000000-0005-0000-0000-0000A23B0000}"/>
    <cellStyle name="20% - uthevingsfarge 6 2 3 3 4" xfId="44772" xr:uid="{00000000-0005-0000-0000-0000A33B0000}"/>
    <cellStyle name="20% - uthevingsfarge 6 2 3 3 5" xfId="44773" xr:uid="{00000000-0005-0000-0000-0000A43B0000}"/>
    <cellStyle name="20% - uthevingsfarge 6 2 3 3 6" xfId="44774" xr:uid="{00000000-0005-0000-0000-0000A53B0000}"/>
    <cellStyle name="20% - uthevingsfarge 6 2 3 3_3. Chng in credit spreads" xfId="44775" xr:uid="{00000000-0005-0000-0000-0000A63B0000}"/>
    <cellStyle name="20% - uthevingsfarge 6 2 3 4" xfId="15222" xr:uid="{00000000-0005-0000-0000-0000A73B0000}"/>
    <cellStyle name="20% - uthevingsfarge 6 2 3 4 2" xfId="15223" xr:uid="{00000000-0005-0000-0000-0000A83B0000}"/>
    <cellStyle name="20% - uthevingsfarge 6 2 3 4 2 2" xfId="44776" xr:uid="{00000000-0005-0000-0000-0000A93B0000}"/>
    <cellStyle name="20% - uthevingsfarge 6 2 3 4 3" xfId="15224" xr:uid="{00000000-0005-0000-0000-0000AA3B0000}"/>
    <cellStyle name="20% - uthevingsfarge 6 2 3 4 4" xfId="44777" xr:uid="{00000000-0005-0000-0000-0000AB3B0000}"/>
    <cellStyle name="20% - uthevingsfarge 6 2 3 4 5" xfId="44778" xr:uid="{00000000-0005-0000-0000-0000AC3B0000}"/>
    <cellStyle name="20% - uthevingsfarge 6 2 3 4 6" xfId="44779" xr:uid="{00000000-0005-0000-0000-0000AD3B0000}"/>
    <cellStyle name="20% - uthevingsfarge 6 2 3 4_3. Chng in credit spreads" xfId="44780" xr:uid="{00000000-0005-0000-0000-0000AE3B0000}"/>
    <cellStyle name="20% - uthevingsfarge 6 2 3 5" xfId="15225" xr:uid="{00000000-0005-0000-0000-0000AF3B0000}"/>
    <cellStyle name="20% - uthevingsfarge 6 2 3 5 2" xfId="15226" xr:uid="{00000000-0005-0000-0000-0000B03B0000}"/>
    <cellStyle name="20% - uthevingsfarge 6 2 3 5 2 2" xfId="44781" xr:uid="{00000000-0005-0000-0000-0000B13B0000}"/>
    <cellStyle name="20% - uthevingsfarge 6 2 3 5 3" xfId="15227" xr:uid="{00000000-0005-0000-0000-0000B23B0000}"/>
    <cellStyle name="20% - uthevingsfarge 6 2 3 5 4" xfId="44782" xr:uid="{00000000-0005-0000-0000-0000B33B0000}"/>
    <cellStyle name="20% - uthevingsfarge 6 2 3 5 5" xfId="44783" xr:uid="{00000000-0005-0000-0000-0000B43B0000}"/>
    <cellStyle name="20% - uthevingsfarge 6 2 3 5 6" xfId="44784" xr:uid="{00000000-0005-0000-0000-0000B53B0000}"/>
    <cellStyle name="20% - uthevingsfarge 6 2 3 5_3. Chng in credit spreads" xfId="44785" xr:uid="{00000000-0005-0000-0000-0000B63B0000}"/>
    <cellStyle name="20% - uthevingsfarge 6 2 3 6" xfId="15228" xr:uid="{00000000-0005-0000-0000-0000B73B0000}"/>
    <cellStyle name="20% - uthevingsfarge 6 2 3 6 2" xfId="44786" xr:uid="{00000000-0005-0000-0000-0000B83B0000}"/>
    <cellStyle name="20% - uthevingsfarge 6 2 3 6 2 2" xfId="44787" xr:uid="{00000000-0005-0000-0000-0000B93B0000}"/>
    <cellStyle name="20% - uthevingsfarge 6 2 3 6 3" xfId="44788" xr:uid="{00000000-0005-0000-0000-0000BA3B0000}"/>
    <cellStyle name="20% - uthevingsfarge 6 2 3 6_3. Chng in credit spreads" xfId="44789" xr:uid="{00000000-0005-0000-0000-0000BB3B0000}"/>
    <cellStyle name="20% - uthevingsfarge 6 2 3 7" xfId="15229" xr:uid="{00000000-0005-0000-0000-0000BC3B0000}"/>
    <cellStyle name="20% - uthevingsfarge 6 2 3 7 2" xfId="44790" xr:uid="{00000000-0005-0000-0000-0000BD3B0000}"/>
    <cellStyle name="20% - uthevingsfarge 6 2 3 8" xfId="39754" xr:uid="{00000000-0005-0000-0000-0000BE3B0000}"/>
    <cellStyle name="20% - uthevingsfarge 6 2 3 9" xfId="44791" xr:uid="{00000000-0005-0000-0000-0000BF3B0000}"/>
    <cellStyle name="20% - uthevingsfarge 6 2 3_3. Chng in credit spreads" xfId="44792"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3" xr:uid="{00000000-0005-0000-0000-0000C43B0000}"/>
    <cellStyle name="20% - uthevingsfarge 6 2 4 2 3" xfId="44794" xr:uid="{00000000-0005-0000-0000-0000C53B0000}"/>
    <cellStyle name="20% - uthevingsfarge 6 2 4 2_3. Chng in credit spreads" xfId="44795" xr:uid="{00000000-0005-0000-0000-0000C63B0000}"/>
    <cellStyle name="20% - uthevingsfarge 6 2 4 3" xfId="15233" xr:uid="{00000000-0005-0000-0000-0000C73B0000}"/>
    <cellStyle name="20% - uthevingsfarge 6 2 4 3 2" xfId="44796" xr:uid="{00000000-0005-0000-0000-0000C83B0000}"/>
    <cellStyle name="20% - uthevingsfarge 6 2 4 3 2 2" xfId="44797" xr:uid="{00000000-0005-0000-0000-0000C93B0000}"/>
    <cellStyle name="20% - uthevingsfarge 6 2 4 3 3" xfId="44798" xr:uid="{00000000-0005-0000-0000-0000CA3B0000}"/>
    <cellStyle name="20% - uthevingsfarge 6 2 4 3_3. Chng in credit spreads" xfId="44799" xr:uid="{00000000-0005-0000-0000-0000CB3B0000}"/>
    <cellStyle name="20% - uthevingsfarge 6 2 4 4" xfId="15234" xr:uid="{00000000-0005-0000-0000-0000CC3B0000}"/>
    <cellStyle name="20% - uthevingsfarge 6 2 4 4 2" xfId="44800" xr:uid="{00000000-0005-0000-0000-0000CD3B0000}"/>
    <cellStyle name="20% - uthevingsfarge 6 2 4 4 2 2" xfId="44801" xr:uid="{00000000-0005-0000-0000-0000CE3B0000}"/>
    <cellStyle name="20% - uthevingsfarge 6 2 4 4 3" xfId="44802" xr:uid="{00000000-0005-0000-0000-0000CF3B0000}"/>
    <cellStyle name="20% - uthevingsfarge 6 2 4 4_3. Chng in credit spreads" xfId="44803" xr:uid="{00000000-0005-0000-0000-0000D03B0000}"/>
    <cellStyle name="20% - uthevingsfarge 6 2 4 5" xfId="39755" xr:uid="{00000000-0005-0000-0000-0000D13B0000}"/>
    <cellStyle name="20% - uthevingsfarge 6 2 4 5 2" xfId="44804" xr:uid="{00000000-0005-0000-0000-0000D23B0000}"/>
    <cellStyle name="20% - uthevingsfarge 6 2 4 6" xfId="44805" xr:uid="{00000000-0005-0000-0000-0000D33B0000}"/>
    <cellStyle name="20% - uthevingsfarge 6 2 4 7" xfId="44806" xr:uid="{00000000-0005-0000-0000-0000D43B0000}"/>
    <cellStyle name="20% - uthevingsfarge 6 2 4_3. Chng in credit spreads" xfId="44807"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8" xr:uid="{00000000-0005-0000-0000-0000D93B0000}"/>
    <cellStyle name="20% - uthevingsfarge 6 2 5 2 3" xfId="44809" xr:uid="{00000000-0005-0000-0000-0000DA3B0000}"/>
    <cellStyle name="20% - uthevingsfarge 6 2 5 2_3. Chng in credit spreads" xfId="44810" xr:uid="{00000000-0005-0000-0000-0000DB3B0000}"/>
    <cellStyle name="20% - uthevingsfarge 6 2 5 3" xfId="15238" xr:uid="{00000000-0005-0000-0000-0000DC3B0000}"/>
    <cellStyle name="20% - uthevingsfarge 6 2 5 3 2" xfId="44811" xr:uid="{00000000-0005-0000-0000-0000DD3B0000}"/>
    <cellStyle name="20% - uthevingsfarge 6 2 5 4" xfId="15239" xr:uid="{00000000-0005-0000-0000-0000DE3B0000}"/>
    <cellStyle name="20% - uthevingsfarge 6 2 5 5" xfId="39756" xr:uid="{00000000-0005-0000-0000-0000DF3B0000}"/>
    <cellStyle name="20% - uthevingsfarge 6 2 5 6" xfId="44812" xr:uid="{00000000-0005-0000-0000-0000E03B0000}"/>
    <cellStyle name="20% - uthevingsfarge 6 2 5 7" xfId="44813" xr:uid="{00000000-0005-0000-0000-0000E13B0000}"/>
    <cellStyle name="20% - uthevingsfarge 6 2 5_3. Chng in credit spreads" xfId="44814"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5" xr:uid="{00000000-0005-0000-0000-0000E63B0000}"/>
    <cellStyle name="20% - uthevingsfarge 6 2 6 2 3" xfId="44816" xr:uid="{00000000-0005-0000-0000-0000E73B0000}"/>
    <cellStyle name="20% - uthevingsfarge 6 2 6 2_3. Chng in credit spreads" xfId="44817" xr:uid="{00000000-0005-0000-0000-0000E83B0000}"/>
    <cellStyle name="20% - uthevingsfarge 6 2 6 3" xfId="15243" xr:uid="{00000000-0005-0000-0000-0000E93B0000}"/>
    <cellStyle name="20% - uthevingsfarge 6 2 6 3 2" xfId="44818" xr:uid="{00000000-0005-0000-0000-0000EA3B0000}"/>
    <cellStyle name="20% - uthevingsfarge 6 2 6 4" xfId="15244" xr:uid="{00000000-0005-0000-0000-0000EB3B0000}"/>
    <cellStyle name="20% - uthevingsfarge 6 2 6 5" xfId="39757" xr:uid="{00000000-0005-0000-0000-0000EC3B0000}"/>
    <cellStyle name="20% - uthevingsfarge 6 2 6 6" xfId="44819" xr:uid="{00000000-0005-0000-0000-0000ED3B0000}"/>
    <cellStyle name="20% - uthevingsfarge 6 2 6 7" xfId="44820" xr:uid="{00000000-0005-0000-0000-0000EE3B0000}"/>
    <cellStyle name="20% - uthevingsfarge 6 2 6_3. Chng in credit spreads" xfId="44821"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2"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3" xr:uid="{00000000-0005-0000-0000-0000F73B0000}"/>
    <cellStyle name="20% - uthevingsfarge 6 2 7 6" xfId="44824" xr:uid="{00000000-0005-0000-0000-0000F83B0000}"/>
    <cellStyle name="20% - uthevingsfarge 6 2 7_3. Chng in credit spreads" xfId="44825" xr:uid="{00000000-0005-0000-0000-0000F93B0000}"/>
    <cellStyle name="20% - uthevingsfarge 6 2 8" xfId="15251" xr:uid="{00000000-0005-0000-0000-0000FA3B0000}"/>
    <cellStyle name="20% - uthevingsfarge 6 2 8 2" xfId="15252" xr:uid="{00000000-0005-0000-0000-0000FB3B0000}"/>
    <cellStyle name="20% - uthevingsfarge 6 2 8 2 2" xfId="44826" xr:uid="{00000000-0005-0000-0000-0000FC3B0000}"/>
    <cellStyle name="20% - uthevingsfarge 6 2 8 3" xfId="15253" xr:uid="{00000000-0005-0000-0000-0000FD3B0000}"/>
    <cellStyle name="20% - uthevingsfarge 6 2 8 4" xfId="44827" xr:uid="{00000000-0005-0000-0000-0000FE3B0000}"/>
    <cellStyle name="20% - uthevingsfarge 6 2 8_3. Chng in credit spreads" xfId="44828"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60" xr:uid="{00000000-0005-0000-0000-0000083C0000}"/>
    <cellStyle name="20% - uthevingsfarge 6 20 2 2_CC1" xfId="54729" xr:uid="{AAAFDCA7-E700-4E06-8374-C8313D996CA4}"/>
    <cellStyle name="20% - uthevingsfarge 6 20 2 3" xfId="39761" xr:uid="{00000000-0005-0000-0000-0000093C0000}"/>
    <cellStyle name="20% - uthevingsfarge 6 20 2 4" xfId="39762" xr:uid="{00000000-0005-0000-0000-00000A3C0000}"/>
    <cellStyle name="20% - uthevingsfarge 6 20 2 5" xfId="39763" xr:uid="{00000000-0005-0000-0000-00000B3C0000}"/>
    <cellStyle name="20% - uthevingsfarge 6 20 2 6" xfId="39759" xr:uid="{00000000-0005-0000-0000-00000C3C0000}"/>
    <cellStyle name="20% - uthevingsfarge 6 20 2_4 manuell" xfId="54730" xr:uid="{4ED6147B-91CF-4498-8188-8CAC14CB85E3}"/>
    <cellStyle name="20% - uthevingsfarge 6 20 3" xfId="3761" xr:uid="{00000000-0005-0000-0000-00000E3C0000}"/>
    <cellStyle name="20% - uthevingsfarge 6 20 3 2" xfId="39764" xr:uid="{00000000-0005-0000-0000-00000F3C0000}"/>
    <cellStyle name="20% - uthevingsfarge 6 20 3_CC1" xfId="54731" xr:uid="{22B87D90-6720-4BEC-B229-E859818A08EC}"/>
    <cellStyle name="20% - uthevingsfarge 6 20 4" xfId="39765" xr:uid="{00000000-0005-0000-0000-0000103C0000}"/>
    <cellStyle name="20% - uthevingsfarge 6 20 5" xfId="39766" xr:uid="{00000000-0005-0000-0000-0000113C0000}"/>
    <cellStyle name="20% - uthevingsfarge 6 20 6" xfId="39767" xr:uid="{00000000-0005-0000-0000-0000123C0000}"/>
    <cellStyle name="20% - uthevingsfarge 6 20 7" xfId="39758" xr:uid="{00000000-0005-0000-0000-0000133C0000}"/>
    <cellStyle name="20% - uthevingsfarge 6 20_4 manuell" xfId="54732"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70" xr:uid="{00000000-0005-0000-0000-0000183C0000}"/>
    <cellStyle name="20% - uthevingsfarge 6 21 2 2_CC1" xfId="54733" xr:uid="{43C6650C-1270-4395-97BD-DCF3D84F777E}"/>
    <cellStyle name="20% - uthevingsfarge 6 21 2 3" xfId="39771" xr:uid="{00000000-0005-0000-0000-0000193C0000}"/>
    <cellStyle name="20% - uthevingsfarge 6 21 2 4" xfId="39772" xr:uid="{00000000-0005-0000-0000-00001A3C0000}"/>
    <cellStyle name="20% - uthevingsfarge 6 21 2 5" xfId="39773" xr:uid="{00000000-0005-0000-0000-00001B3C0000}"/>
    <cellStyle name="20% - uthevingsfarge 6 21 2 6" xfId="39769" xr:uid="{00000000-0005-0000-0000-00001C3C0000}"/>
    <cellStyle name="20% - uthevingsfarge 6 21 2_4 manuell" xfId="54734" xr:uid="{CF5E48E8-B886-4678-A8D3-2586790BA75F}"/>
    <cellStyle name="20% - uthevingsfarge 6 21 3" xfId="3765" xr:uid="{00000000-0005-0000-0000-00001E3C0000}"/>
    <cellStyle name="20% - uthevingsfarge 6 21 3 2" xfId="39774" xr:uid="{00000000-0005-0000-0000-00001F3C0000}"/>
    <cellStyle name="20% - uthevingsfarge 6 21 3_CC1" xfId="54735" xr:uid="{8F5BAB64-32CF-4921-BBA7-CA287C1FE5F6}"/>
    <cellStyle name="20% - uthevingsfarge 6 21 4" xfId="39775" xr:uid="{00000000-0005-0000-0000-0000203C0000}"/>
    <cellStyle name="20% - uthevingsfarge 6 21 5" xfId="39776" xr:uid="{00000000-0005-0000-0000-0000213C0000}"/>
    <cellStyle name="20% - uthevingsfarge 6 21 6" xfId="39777" xr:uid="{00000000-0005-0000-0000-0000223C0000}"/>
    <cellStyle name="20% - uthevingsfarge 6 21 7" xfId="39768" xr:uid="{00000000-0005-0000-0000-0000233C0000}"/>
    <cellStyle name="20% - uthevingsfarge 6 21_4 manuell" xfId="54736"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80" xr:uid="{00000000-0005-0000-0000-0000283C0000}"/>
    <cellStyle name="20% - uthevingsfarge 6 22 2 2_CC1" xfId="54737" xr:uid="{93634E8A-F07F-4E05-B4CA-276448C548B5}"/>
    <cellStyle name="20% - uthevingsfarge 6 22 2 3" xfId="39781" xr:uid="{00000000-0005-0000-0000-0000293C0000}"/>
    <cellStyle name="20% - uthevingsfarge 6 22 2 4" xfId="39782" xr:uid="{00000000-0005-0000-0000-00002A3C0000}"/>
    <cellStyle name="20% - uthevingsfarge 6 22 2 5" xfId="39783" xr:uid="{00000000-0005-0000-0000-00002B3C0000}"/>
    <cellStyle name="20% - uthevingsfarge 6 22 2 6" xfId="39779" xr:uid="{00000000-0005-0000-0000-00002C3C0000}"/>
    <cellStyle name="20% - uthevingsfarge 6 22 2_4 manuell" xfId="54738" xr:uid="{D8779D2D-5908-4B42-B057-CD89D8E063F7}"/>
    <cellStyle name="20% - uthevingsfarge 6 22 3" xfId="3769" xr:uid="{00000000-0005-0000-0000-00002E3C0000}"/>
    <cellStyle name="20% - uthevingsfarge 6 22 3 2" xfId="39784" xr:uid="{00000000-0005-0000-0000-00002F3C0000}"/>
    <cellStyle name="20% - uthevingsfarge 6 22 3_CC1" xfId="54739" xr:uid="{F6B85D49-7615-4933-8C21-29478A4AF310}"/>
    <cellStyle name="20% - uthevingsfarge 6 22 4" xfId="39785" xr:uid="{00000000-0005-0000-0000-0000303C0000}"/>
    <cellStyle name="20% - uthevingsfarge 6 22 5" xfId="39786" xr:uid="{00000000-0005-0000-0000-0000313C0000}"/>
    <cellStyle name="20% - uthevingsfarge 6 22 6" xfId="39787" xr:uid="{00000000-0005-0000-0000-0000323C0000}"/>
    <cellStyle name="20% - uthevingsfarge 6 22 7" xfId="39778" xr:uid="{00000000-0005-0000-0000-0000333C0000}"/>
    <cellStyle name="20% - uthevingsfarge 6 22_4 manuell" xfId="54740"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90" xr:uid="{00000000-0005-0000-0000-0000383C0000}"/>
    <cellStyle name="20% - uthevingsfarge 6 23 2 2_CC1" xfId="54741" xr:uid="{AC46AF4D-474A-4574-B30D-76B643DBAA23}"/>
    <cellStyle name="20% - uthevingsfarge 6 23 2 3" xfId="39791" xr:uid="{00000000-0005-0000-0000-0000393C0000}"/>
    <cellStyle name="20% - uthevingsfarge 6 23 2 4" xfId="39792" xr:uid="{00000000-0005-0000-0000-00003A3C0000}"/>
    <cellStyle name="20% - uthevingsfarge 6 23 2 5" xfId="39793" xr:uid="{00000000-0005-0000-0000-00003B3C0000}"/>
    <cellStyle name="20% - uthevingsfarge 6 23 2 6" xfId="39789" xr:uid="{00000000-0005-0000-0000-00003C3C0000}"/>
    <cellStyle name="20% - uthevingsfarge 6 23 2_4 manuell" xfId="54742" xr:uid="{EADA8EB9-62C2-40C8-A5BA-958DC038613B}"/>
    <cellStyle name="20% - uthevingsfarge 6 23 3" xfId="3773" xr:uid="{00000000-0005-0000-0000-00003E3C0000}"/>
    <cellStyle name="20% - uthevingsfarge 6 23 3 2" xfId="39794" xr:uid="{00000000-0005-0000-0000-00003F3C0000}"/>
    <cellStyle name="20% - uthevingsfarge 6 23 3_CC1" xfId="54743" xr:uid="{B946A828-E2DA-4F97-B947-E17491F25325}"/>
    <cellStyle name="20% - uthevingsfarge 6 23 4" xfId="39795" xr:uid="{00000000-0005-0000-0000-0000403C0000}"/>
    <cellStyle name="20% - uthevingsfarge 6 23 5" xfId="39796" xr:uid="{00000000-0005-0000-0000-0000413C0000}"/>
    <cellStyle name="20% - uthevingsfarge 6 23 6" xfId="39797" xr:uid="{00000000-0005-0000-0000-0000423C0000}"/>
    <cellStyle name="20% - uthevingsfarge 6 23 7" xfId="39788" xr:uid="{00000000-0005-0000-0000-0000433C0000}"/>
    <cellStyle name="20% - uthevingsfarge 6 23_4 manuell" xfId="54744"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800" xr:uid="{00000000-0005-0000-0000-0000483C0000}"/>
    <cellStyle name="20% - uthevingsfarge 6 24 2 2_CC1" xfId="54745" xr:uid="{FE3F76D7-C720-44A6-9FF5-128D07D1FC08}"/>
    <cellStyle name="20% - uthevingsfarge 6 24 2 3" xfId="39801" xr:uid="{00000000-0005-0000-0000-0000493C0000}"/>
    <cellStyle name="20% - uthevingsfarge 6 24 2 4" xfId="39802" xr:uid="{00000000-0005-0000-0000-00004A3C0000}"/>
    <cellStyle name="20% - uthevingsfarge 6 24 2 5" xfId="39803" xr:uid="{00000000-0005-0000-0000-00004B3C0000}"/>
    <cellStyle name="20% - uthevingsfarge 6 24 2 6" xfId="39799" xr:uid="{00000000-0005-0000-0000-00004C3C0000}"/>
    <cellStyle name="20% - uthevingsfarge 6 24 2_4 manuell" xfId="54746" xr:uid="{CF89F979-7C27-47CF-AA91-8B4E9FC3C931}"/>
    <cellStyle name="20% - uthevingsfarge 6 24 3" xfId="3777" xr:uid="{00000000-0005-0000-0000-00004E3C0000}"/>
    <cellStyle name="20% - uthevingsfarge 6 24 3 2" xfId="39804" xr:uid="{00000000-0005-0000-0000-00004F3C0000}"/>
    <cellStyle name="20% - uthevingsfarge 6 24 3_CC1" xfId="54747" xr:uid="{114889C2-43E7-4EE4-82D1-BD59855C372E}"/>
    <cellStyle name="20% - uthevingsfarge 6 24 4" xfId="39805" xr:uid="{00000000-0005-0000-0000-0000503C0000}"/>
    <cellStyle name="20% - uthevingsfarge 6 24 5" xfId="39806" xr:uid="{00000000-0005-0000-0000-0000513C0000}"/>
    <cellStyle name="20% - uthevingsfarge 6 24 6" xfId="39807" xr:uid="{00000000-0005-0000-0000-0000523C0000}"/>
    <cellStyle name="20% - uthevingsfarge 6 24 7" xfId="39798" xr:uid="{00000000-0005-0000-0000-0000533C0000}"/>
    <cellStyle name="20% - uthevingsfarge 6 24_4 manuell" xfId="54748"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10" xr:uid="{00000000-0005-0000-0000-0000583C0000}"/>
    <cellStyle name="20% - uthevingsfarge 6 25 2 2_CC1" xfId="54749" xr:uid="{7D9B96E6-5B30-4FD6-8C91-36BF87D3FDBB}"/>
    <cellStyle name="20% - uthevingsfarge 6 25 2 3" xfId="39811" xr:uid="{00000000-0005-0000-0000-0000593C0000}"/>
    <cellStyle name="20% - uthevingsfarge 6 25 2 4" xfId="39812" xr:uid="{00000000-0005-0000-0000-00005A3C0000}"/>
    <cellStyle name="20% - uthevingsfarge 6 25 2 5" xfId="39813" xr:uid="{00000000-0005-0000-0000-00005B3C0000}"/>
    <cellStyle name="20% - uthevingsfarge 6 25 2 6" xfId="39809" xr:uid="{00000000-0005-0000-0000-00005C3C0000}"/>
    <cellStyle name="20% - uthevingsfarge 6 25 2_4 manuell" xfId="54750" xr:uid="{38F2D9C5-CE73-49D4-ADFF-D5178E991015}"/>
    <cellStyle name="20% - uthevingsfarge 6 25 3" xfId="3781" xr:uid="{00000000-0005-0000-0000-00005E3C0000}"/>
    <cellStyle name="20% - uthevingsfarge 6 25 3 2" xfId="39814" xr:uid="{00000000-0005-0000-0000-00005F3C0000}"/>
    <cellStyle name="20% - uthevingsfarge 6 25 3_CC1" xfId="54751" xr:uid="{F878AD3B-C001-4156-8461-541514D93347}"/>
    <cellStyle name="20% - uthevingsfarge 6 25 4" xfId="39815" xr:uid="{00000000-0005-0000-0000-0000603C0000}"/>
    <cellStyle name="20% - uthevingsfarge 6 25 5" xfId="39816" xr:uid="{00000000-0005-0000-0000-0000613C0000}"/>
    <cellStyle name="20% - uthevingsfarge 6 25 6" xfId="39817" xr:uid="{00000000-0005-0000-0000-0000623C0000}"/>
    <cellStyle name="20% - uthevingsfarge 6 25 7" xfId="39808" xr:uid="{00000000-0005-0000-0000-0000633C0000}"/>
    <cellStyle name="20% - uthevingsfarge 6 25_4 manuell" xfId="54752"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20" xr:uid="{00000000-0005-0000-0000-0000683C0000}"/>
    <cellStyle name="20% - uthevingsfarge 6 26 2 2_CC1" xfId="54753" xr:uid="{E4BBB135-3735-4503-B8E2-F38846995F6D}"/>
    <cellStyle name="20% - uthevingsfarge 6 26 2 3" xfId="39821" xr:uid="{00000000-0005-0000-0000-0000693C0000}"/>
    <cellStyle name="20% - uthevingsfarge 6 26 2 4" xfId="39822" xr:uid="{00000000-0005-0000-0000-00006A3C0000}"/>
    <cellStyle name="20% - uthevingsfarge 6 26 2 5" xfId="39823" xr:uid="{00000000-0005-0000-0000-00006B3C0000}"/>
    <cellStyle name="20% - uthevingsfarge 6 26 2 6" xfId="39819" xr:uid="{00000000-0005-0000-0000-00006C3C0000}"/>
    <cellStyle name="20% - uthevingsfarge 6 26 2_4 manuell" xfId="54754" xr:uid="{943D47A3-651F-475D-AE30-383AF21B0C6D}"/>
    <cellStyle name="20% - uthevingsfarge 6 26 3" xfId="3785" xr:uid="{00000000-0005-0000-0000-00006E3C0000}"/>
    <cellStyle name="20% - uthevingsfarge 6 26 3 2" xfId="39824" xr:uid="{00000000-0005-0000-0000-00006F3C0000}"/>
    <cellStyle name="20% - uthevingsfarge 6 26 3_CC1" xfId="54755" xr:uid="{17295827-5C6E-44C3-B219-BBF77CB28B76}"/>
    <cellStyle name="20% - uthevingsfarge 6 26 4" xfId="39825" xr:uid="{00000000-0005-0000-0000-0000703C0000}"/>
    <cellStyle name="20% - uthevingsfarge 6 26 5" xfId="39826" xr:uid="{00000000-0005-0000-0000-0000713C0000}"/>
    <cellStyle name="20% - uthevingsfarge 6 26 6" xfId="39827" xr:uid="{00000000-0005-0000-0000-0000723C0000}"/>
    <cellStyle name="20% - uthevingsfarge 6 26 7" xfId="39818" xr:uid="{00000000-0005-0000-0000-0000733C0000}"/>
    <cellStyle name="20% - uthevingsfarge 6 26_4 manuell" xfId="54756"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30" xr:uid="{00000000-0005-0000-0000-0000783C0000}"/>
    <cellStyle name="20% - uthevingsfarge 6 27 2 2_CC1" xfId="54757" xr:uid="{8B7108A3-E446-4D26-9F99-7588157D9BFE}"/>
    <cellStyle name="20% - uthevingsfarge 6 27 2 3" xfId="39831" xr:uid="{00000000-0005-0000-0000-0000793C0000}"/>
    <cellStyle name="20% - uthevingsfarge 6 27 2 4" xfId="39832" xr:uid="{00000000-0005-0000-0000-00007A3C0000}"/>
    <cellStyle name="20% - uthevingsfarge 6 27 2 5" xfId="39833" xr:uid="{00000000-0005-0000-0000-00007B3C0000}"/>
    <cellStyle name="20% - uthevingsfarge 6 27 2 6" xfId="39829" xr:uid="{00000000-0005-0000-0000-00007C3C0000}"/>
    <cellStyle name="20% - uthevingsfarge 6 27 2_4 manuell" xfId="54758" xr:uid="{9E71F081-4DFA-46C9-931C-1ADC65B3EF62}"/>
    <cellStyle name="20% - uthevingsfarge 6 27 3" xfId="3789" xr:uid="{00000000-0005-0000-0000-00007E3C0000}"/>
    <cellStyle name="20% - uthevingsfarge 6 27 3 2" xfId="39834" xr:uid="{00000000-0005-0000-0000-00007F3C0000}"/>
    <cellStyle name="20% - uthevingsfarge 6 27 3_CC1" xfId="54759" xr:uid="{EB99E4E3-E6DC-459A-B3A7-A3E267232DBF}"/>
    <cellStyle name="20% - uthevingsfarge 6 27 4" xfId="39835" xr:uid="{00000000-0005-0000-0000-0000803C0000}"/>
    <cellStyle name="20% - uthevingsfarge 6 27 5" xfId="39836" xr:uid="{00000000-0005-0000-0000-0000813C0000}"/>
    <cellStyle name="20% - uthevingsfarge 6 27 6" xfId="39837" xr:uid="{00000000-0005-0000-0000-0000823C0000}"/>
    <cellStyle name="20% - uthevingsfarge 6 27 7" xfId="39828" xr:uid="{00000000-0005-0000-0000-0000833C0000}"/>
    <cellStyle name="20% - uthevingsfarge 6 27_4 manuell" xfId="54760"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40" xr:uid="{00000000-0005-0000-0000-0000883C0000}"/>
    <cellStyle name="20% - uthevingsfarge 6 28 2 2_CC1" xfId="54761" xr:uid="{2DC043EB-2EBE-4C9C-B200-948656AB9591}"/>
    <cellStyle name="20% - uthevingsfarge 6 28 2 3" xfId="39841" xr:uid="{00000000-0005-0000-0000-0000893C0000}"/>
    <cellStyle name="20% - uthevingsfarge 6 28 2 4" xfId="39842" xr:uid="{00000000-0005-0000-0000-00008A3C0000}"/>
    <cellStyle name="20% - uthevingsfarge 6 28 2 5" xfId="39843" xr:uid="{00000000-0005-0000-0000-00008B3C0000}"/>
    <cellStyle name="20% - uthevingsfarge 6 28 2 6" xfId="39839" xr:uid="{00000000-0005-0000-0000-00008C3C0000}"/>
    <cellStyle name="20% - uthevingsfarge 6 28 2_4 manuell" xfId="54762" xr:uid="{81F10280-B6B5-4D0C-A5CA-7D5AE2D26D57}"/>
    <cellStyle name="20% - uthevingsfarge 6 28 3" xfId="3793" xr:uid="{00000000-0005-0000-0000-00008E3C0000}"/>
    <cellStyle name="20% - uthevingsfarge 6 28 3 2" xfId="39844" xr:uid="{00000000-0005-0000-0000-00008F3C0000}"/>
    <cellStyle name="20% - uthevingsfarge 6 28 3_CC1" xfId="54763" xr:uid="{76DAE184-4BFD-456B-AD63-BC529103DA3C}"/>
    <cellStyle name="20% - uthevingsfarge 6 28 4" xfId="39845" xr:uid="{00000000-0005-0000-0000-0000903C0000}"/>
    <cellStyle name="20% - uthevingsfarge 6 28 5" xfId="39846" xr:uid="{00000000-0005-0000-0000-0000913C0000}"/>
    <cellStyle name="20% - uthevingsfarge 6 28 6" xfId="39847" xr:uid="{00000000-0005-0000-0000-0000923C0000}"/>
    <cellStyle name="20% - uthevingsfarge 6 28 7" xfId="39838" xr:uid="{00000000-0005-0000-0000-0000933C0000}"/>
    <cellStyle name="20% - uthevingsfarge 6 28_4 manuell" xfId="54764"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50" xr:uid="{00000000-0005-0000-0000-0000983C0000}"/>
    <cellStyle name="20% - uthevingsfarge 6 29 2 2_CC1" xfId="54765" xr:uid="{92901F04-00D8-497A-9E1C-0E0079A6A256}"/>
    <cellStyle name="20% - uthevingsfarge 6 29 2 3" xfId="39851" xr:uid="{00000000-0005-0000-0000-0000993C0000}"/>
    <cellStyle name="20% - uthevingsfarge 6 29 2 4" xfId="39852" xr:uid="{00000000-0005-0000-0000-00009A3C0000}"/>
    <cellStyle name="20% - uthevingsfarge 6 29 2 5" xfId="39853" xr:uid="{00000000-0005-0000-0000-00009B3C0000}"/>
    <cellStyle name="20% - uthevingsfarge 6 29 2 6" xfId="39849" xr:uid="{00000000-0005-0000-0000-00009C3C0000}"/>
    <cellStyle name="20% - uthevingsfarge 6 29 2_4 manuell" xfId="54766" xr:uid="{CEBE8BC9-DB36-46C5-8002-99ADEF96018B}"/>
    <cellStyle name="20% - uthevingsfarge 6 29 3" xfId="3797" xr:uid="{00000000-0005-0000-0000-00009E3C0000}"/>
    <cellStyle name="20% - uthevingsfarge 6 29 3 2" xfId="39854" xr:uid="{00000000-0005-0000-0000-00009F3C0000}"/>
    <cellStyle name="20% - uthevingsfarge 6 29 3_CC1" xfId="54767" xr:uid="{2C5A343E-07A0-4437-9F95-9D8B64FC3DE4}"/>
    <cellStyle name="20% - uthevingsfarge 6 29 4" xfId="39855" xr:uid="{00000000-0005-0000-0000-0000A03C0000}"/>
    <cellStyle name="20% - uthevingsfarge 6 29 5" xfId="39856" xr:uid="{00000000-0005-0000-0000-0000A13C0000}"/>
    <cellStyle name="20% - uthevingsfarge 6 29 6" xfId="39857" xr:uid="{00000000-0005-0000-0000-0000A23C0000}"/>
    <cellStyle name="20% - uthevingsfarge 6 29 7" xfId="39848" xr:uid="{00000000-0005-0000-0000-0000A33C0000}"/>
    <cellStyle name="20% - uthevingsfarge 6 29_4 manuell" xfId="54768" xr:uid="{760472FE-B4FE-43CC-BE99-22AFEA98A324}"/>
    <cellStyle name="20% - uthevingsfarge 6 3" xfId="3798" xr:uid="{00000000-0005-0000-0000-0000A53C0000}"/>
    <cellStyle name="20% - uthevingsfarge 6 3 10" xfId="44829" xr:uid="{00000000-0005-0000-0000-0000A63C0000}"/>
    <cellStyle name="20% - uthevingsfarge 6 3 11" xfId="44830" xr:uid="{00000000-0005-0000-0000-0000A73C0000}"/>
    <cellStyle name="20% - uthevingsfarge 6 3 2" xfId="3799" xr:uid="{00000000-0005-0000-0000-0000A83C0000}"/>
    <cellStyle name="20% - uthevingsfarge 6 3 2 10" xfId="44831" xr:uid="{00000000-0005-0000-0000-0000A93C0000}"/>
    <cellStyle name="20% - uthevingsfarge 6 3 2 2" xfId="3800" xr:uid="{00000000-0005-0000-0000-0000AA3C0000}"/>
    <cellStyle name="20% - uthevingsfarge 6 3 2 2 2" xfId="15258" xr:uid="{00000000-0005-0000-0000-0000AB3C0000}"/>
    <cellStyle name="20% - uthevingsfarge 6 3 2 2 2 2" xfId="44832" xr:uid="{00000000-0005-0000-0000-0000AC3C0000}"/>
    <cellStyle name="20% - uthevingsfarge 6 3 2 2 2 2 2" xfId="44833" xr:uid="{00000000-0005-0000-0000-0000AD3C0000}"/>
    <cellStyle name="20% - uthevingsfarge 6 3 2 2 2 3" xfId="44834" xr:uid="{00000000-0005-0000-0000-0000AE3C0000}"/>
    <cellStyle name="20% - uthevingsfarge 6 3 2 2 2_3. Chng in credit spreads" xfId="44835" xr:uid="{00000000-0005-0000-0000-0000AF3C0000}"/>
    <cellStyle name="20% - uthevingsfarge 6 3 2 2 3" xfId="15259" xr:uid="{00000000-0005-0000-0000-0000B03C0000}"/>
    <cellStyle name="20% - uthevingsfarge 6 3 2 2 3 2" xfId="44836" xr:uid="{00000000-0005-0000-0000-0000B13C0000}"/>
    <cellStyle name="20% - uthevingsfarge 6 3 2 2 3 2 2" xfId="44837" xr:uid="{00000000-0005-0000-0000-0000B23C0000}"/>
    <cellStyle name="20% - uthevingsfarge 6 3 2 2 3 3" xfId="44838" xr:uid="{00000000-0005-0000-0000-0000B33C0000}"/>
    <cellStyle name="20% - uthevingsfarge 6 3 2 2 3_3. Chng in credit spreads" xfId="44839" xr:uid="{00000000-0005-0000-0000-0000B43C0000}"/>
    <cellStyle name="20% - uthevingsfarge 6 3 2 2 4" xfId="39860" xr:uid="{00000000-0005-0000-0000-0000B53C0000}"/>
    <cellStyle name="20% - uthevingsfarge 6 3 2 2 4 2" xfId="44840" xr:uid="{00000000-0005-0000-0000-0000B63C0000}"/>
    <cellStyle name="20% - uthevingsfarge 6 3 2 2 5" xfId="44841" xr:uid="{00000000-0005-0000-0000-0000B73C0000}"/>
    <cellStyle name="20% - uthevingsfarge 6 3 2 2 6" xfId="44842" xr:uid="{00000000-0005-0000-0000-0000B83C0000}"/>
    <cellStyle name="20% - uthevingsfarge 6 3 2 2_3. Chng in credit spreads" xfId="44843" xr:uid="{00000000-0005-0000-0000-0000B93C0000}"/>
    <cellStyle name="20% - uthevingsfarge 6 3 2 3" xfId="15260" xr:uid="{00000000-0005-0000-0000-0000BA3C0000}"/>
    <cellStyle name="20% - uthevingsfarge 6 3 2 3 2" xfId="15261" xr:uid="{00000000-0005-0000-0000-0000BB3C0000}"/>
    <cellStyle name="20% - uthevingsfarge 6 3 2 3 2 2" xfId="44844" xr:uid="{00000000-0005-0000-0000-0000BC3C0000}"/>
    <cellStyle name="20% - uthevingsfarge 6 3 2 3 3" xfId="15262" xr:uid="{00000000-0005-0000-0000-0000BD3C0000}"/>
    <cellStyle name="20% - uthevingsfarge 6 3 2 3 4" xfId="39861" xr:uid="{00000000-0005-0000-0000-0000BE3C0000}"/>
    <cellStyle name="20% - uthevingsfarge 6 3 2 3 5" xfId="44845" xr:uid="{00000000-0005-0000-0000-0000BF3C0000}"/>
    <cellStyle name="20% - uthevingsfarge 6 3 2 3 6" xfId="44846" xr:uid="{00000000-0005-0000-0000-0000C03C0000}"/>
    <cellStyle name="20% - uthevingsfarge 6 3 2 3_3. Chng in credit spreads" xfId="44847" xr:uid="{00000000-0005-0000-0000-0000C13C0000}"/>
    <cellStyle name="20% - uthevingsfarge 6 3 2 4" xfId="15263" xr:uid="{00000000-0005-0000-0000-0000C23C0000}"/>
    <cellStyle name="20% - uthevingsfarge 6 3 2 4 2" xfId="15264" xr:uid="{00000000-0005-0000-0000-0000C33C0000}"/>
    <cellStyle name="20% - uthevingsfarge 6 3 2 4 2 2" xfId="44848" xr:uid="{00000000-0005-0000-0000-0000C43C0000}"/>
    <cellStyle name="20% - uthevingsfarge 6 3 2 4 3" xfId="15265" xr:uid="{00000000-0005-0000-0000-0000C53C0000}"/>
    <cellStyle name="20% - uthevingsfarge 6 3 2 4 4" xfId="39862" xr:uid="{00000000-0005-0000-0000-0000C63C0000}"/>
    <cellStyle name="20% - uthevingsfarge 6 3 2 4 5" xfId="44849" xr:uid="{00000000-0005-0000-0000-0000C73C0000}"/>
    <cellStyle name="20% - uthevingsfarge 6 3 2 4 6" xfId="44850" xr:uid="{00000000-0005-0000-0000-0000C83C0000}"/>
    <cellStyle name="20% - uthevingsfarge 6 3 2 4_3. Chng in credit spreads" xfId="44851"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3" xr:uid="{00000000-0005-0000-0000-0000CD3C0000}"/>
    <cellStyle name="20% - uthevingsfarge 6 3 2 5 5" xfId="44852" xr:uid="{00000000-0005-0000-0000-0000CE3C0000}"/>
    <cellStyle name="20% - uthevingsfarge 6 3 2 5 6" xfId="44853"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9" xr:uid="{00000000-0005-0000-0000-0000D53C0000}"/>
    <cellStyle name="20% - uthevingsfarge 6 3 2 9" xfId="44854" xr:uid="{00000000-0005-0000-0000-0000D63C0000}"/>
    <cellStyle name="20% - uthevingsfarge 6 3 2_3. Chng in credit spreads" xfId="44855" xr:uid="{00000000-0005-0000-0000-0000D73C0000}"/>
    <cellStyle name="20% - uthevingsfarge 6 3 3" xfId="3801" xr:uid="{00000000-0005-0000-0000-0000D83C0000}"/>
    <cellStyle name="20% - uthevingsfarge 6 3 3 2" xfId="15274" xr:uid="{00000000-0005-0000-0000-0000D93C0000}"/>
    <cellStyle name="20% - uthevingsfarge 6 3 3 2 2" xfId="44856" xr:uid="{00000000-0005-0000-0000-0000DA3C0000}"/>
    <cellStyle name="20% - uthevingsfarge 6 3 3 2 2 2" xfId="44857" xr:uid="{00000000-0005-0000-0000-0000DB3C0000}"/>
    <cellStyle name="20% - uthevingsfarge 6 3 3 2 2 2 2" xfId="44858" xr:uid="{00000000-0005-0000-0000-0000DC3C0000}"/>
    <cellStyle name="20% - uthevingsfarge 6 3 3 2 2 3" xfId="44859" xr:uid="{00000000-0005-0000-0000-0000DD3C0000}"/>
    <cellStyle name="20% - uthevingsfarge 6 3 3 2 2_3. Chng in credit spreads" xfId="44860" xr:uid="{00000000-0005-0000-0000-0000DE3C0000}"/>
    <cellStyle name="20% - uthevingsfarge 6 3 3 2 3" xfId="44861" xr:uid="{00000000-0005-0000-0000-0000DF3C0000}"/>
    <cellStyle name="20% - uthevingsfarge 6 3 3 2 3 2" xfId="44862" xr:uid="{00000000-0005-0000-0000-0000E03C0000}"/>
    <cellStyle name="20% - uthevingsfarge 6 3 3 2 3 2 2" xfId="44863" xr:uid="{00000000-0005-0000-0000-0000E13C0000}"/>
    <cellStyle name="20% - uthevingsfarge 6 3 3 2 3 3" xfId="44864" xr:uid="{00000000-0005-0000-0000-0000E23C0000}"/>
    <cellStyle name="20% - uthevingsfarge 6 3 3 2 3_3. Chng in credit spreads" xfId="44865" xr:uid="{00000000-0005-0000-0000-0000E33C0000}"/>
    <cellStyle name="20% - uthevingsfarge 6 3 3 2 4" xfId="44866" xr:uid="{00000000-0005-0000-0000-0000E43C0000}"/>
    <cellStyle name="20% - uthevingsfarge 6 3 3 2 4 2" xfId="44867" xr:uid="{00000000-0005-0000-0000-0000E53C0000}"/>
    <cellStyle name="20% - uthevingsfarge 6 3 3 2 5" xfId="44868" xr:uid="{00000000-0005-0000-0000-0000E63C0000}"/>
    <cellStyle name="20% - uthevingsfarge 6 3 3 2_3. Chng in credit spreads" xfId="44869" xr:uid="{00000000-0005-0000-0000-0000E73C0000}"/>
    <cellStyle name="20% - uthevingsfarge 6 3 3 3" xfId="15275" xr:uid="{00000000-0005-0000-0000-0000E83C0000}"/>
    <cellStyle name="20% - uthevingsfarge 6 3 3 3 2" xfId="44870" xr:uid="{00000000-0005-0000-0000-0000E93C0000}"/>
    <cellStyle name="20% - uthevingsfarge 6 3 3 3 2 2" xfId="44871" xr:uid="{00000000-0005-0000-0000-0000EA3C0000}"/>
    <cellStyle name="20% - uthevingsfarge 6 3 3 3 3" xfId="44872" xr:uid="{00000000-0005-0000-0000-0000EB3C0000}"/>
    <cellStyle name="20% - uthevingsfarge 6 3 3 3_3. Chng in credit spreads" xfId="44873" xr:uid="{00000000-0005-0000-0000-0000EC3C0000}"/>
    <cellStyle name="20% - uthevingsfarge 6 3 3 4" xfId="39864" xr:uid="{00000000-0005-0000-0000-0000ED3C0000}"/>
    <cellStyle name="20% - uthevingsfarge 6 3 3 4 2" xfId="44874" xr:uid="{00000000-0005-0000-0000-0000EE3C0000}"/>
    <cellStyle name="20% - uthevingsfarge 6 3 3 4 2 2" xfId="44875" xr:uid="{00000000-0005-0000-0000-0000EF3C0000}"/>
    <cellStyle name="20% - uthevingsfarge 6 3 3 4 3" xfId="44876" xr:uid="{00000000-0005-0000-0000-0000F03C0000}"/>
    <cellStyle name="20% - uthevingsfarge 6 3 3 4_3. Chng in credit spreads" xfId="44877" xr:uid="{00000000-0005-0000-0000-0000F13C0000}"/>
    <cellStyle name="20% - uthevingsfarge 6 3 3 5" xfId="44878" xr:uid="{00000000-0005-0000-0000-0000F23C0000}"/>
    <cellStyle name="20% - uthevingsfarge 6 3 3 5 2" xfId="44879" xr:uid="{00000000-0005-0000-0000-0000F33C0000}"/>
    <cellStyle name="20% - uthevingsfarge 6 3 3 6" xfId="44880" xr:uid="{00000000-0005-0000-0000-0000F43C0000}"/>
    <cellStyle name="20% - uthevingsfarge 6 3 3_3. Chng in credit spreads" xfId="44881" xr:uid="{00000000-0005-0000-0000-0000F53C0000}"/>
    <cellStyle name="20% - uthevingsfarge 6 3 4" xfId="15276" xr:uid="{00000000-0005-0000-0000-0000F63C0000}"/>
    <cellStyle name="20% - uthevingsfarge 6 3 4 2" xfId="15277" xr:uid="{00000000-0005-0000-0000-0000F73C0000}"/>
    <cellStyle name="20% - uthevingsfarge 6 3 4 2 2" xfId="44882" xr:uid="{00000000-0005-0000-0000-0000F83C0000}"/>
    <cellStyle name="20% - uthevingsfarge 6 3 4 2 2 2" xfId="44883" xr:uid="{00000000-0005-0000-0000-0000F93C0000}"/>
    <cellStyle name="20% - uthevingsfarge 6 3 4 2 3" xfId="44884" xr:uid="{00000000-0005-0000-0000-0000FA3C0000}"/>
    <cellStyle name="20% - uthevingsfarge 6 3 4 2_3. Chng in credit spreads" xfId="44885" xr:uid="{00000000-0005-0000-0000-0000FB3C0000}"/>
    <cellStyle name="20% - uthevingsfarge 6 3 4 3" xfId="15278" xr:uid="{00000000-0005-0000-0000-0000FC3C0000}"/>
    <cellStyle name="20% - uthevingsfarge 6 3 4 3 2" xfId="44886" xr:uid="{00000000-0005-0000-0000-0000FD3C0000}"/>
    <cellStyle name="20% - uthevingsfarge 6 3 4 3 2 2" xfId="44887" xr:uid="{00000000-0005-0000-0000-0000FE3C0000}"/>
    <cellStyle name="20% - uthevingsfarge 6 3 4 3 3" xfId="44888" xr:uid="{00000000-0005-0000-0000-0000FF3C0000}"/>
    <cellStyle name="20% - uthevingsfarge 6 3 4 3_3. Chng in credit spreads" xfId="44889" xr:uid="{00000000-0005-0000-0000-0000003D0000}"/>
    <cellStyle name="20% - uthevingsfarge 6 3 4 4" xfId="39865" xr:uid="{00000000-0005-0000-0000-0000013D0000}"/>
    <cellStyle name="20% - uthevingsfarge 6 3 4 4 2" xfId="44890" xr:uid="{00000000-0005-0000-0000-0000023D0000}"/>
    <cellStyle name="20% - uthevingsfarge 6 3 4 5" xfId="44891" xr:uid="{00000000-0005-0000-0000-0000033D0000}"/>
    <cellStyle name="20% - uthevingsfarge 6 3 4 6" xfId="44892" xr:uid="{00000000-0005-0000-0000-0000043D0000}"/>
    <cellStyle name="20% - uthevingsfarge 6 3 4_3. Chng in credit spreads" xfId="44893" xr:uid="{00000000-0005-0000-0000-0000053D0000}"/>
    <cellStyle name="20% - uthevingsfarge 6 3 5" xfId="15279" xr:uid="{00000000-0005-0000-0000-0000063D0000}"/>
    <cellStyle name="20% - uthevingsfarge 6 3 5 2" xfId="15280" xr:uid="{00000000-0005-0000-0000-0000073D0000}"/>
    <cellStyle name="20% - uthevingsfarge 6 3 5 2 2" xfId="44894" xr:uid="{00000000-0005-0000-0000-0000083D0000}"/>
    <cellStyle name="20% - uthevingsfarge 6 3 5 3" xfId="15281" xr:uid="{00000000-0005-0000-0000-0000093D0000}"/>
    <cellStyle name="20% - uthevingsfarge 6 3 5 4" xfId="39866" xr:uid="{00000000-0005-0000-0000-00000A3D0000}"/>
    <cellStyle name="20% - uthevingsfarge 6 3 5 5" xfId="44895" xr:uid="{00000000-0005-0000-0000-00000B3D0000}"/>
    <cellStyle name="20% - uthevingsfarge 6 3 5 6" xfId="44896" xr:uid="{00000000-0005-0000-0000-00000C3D0000}"/>
    <cellStyle name="20% - uthevingsfarge 6 3 5_3. Chng in credit spreads" xfId="44897" xr:uid="{00000000-0005-0000-0000-00000D3D0000}"/>
    <cellStyle name="20% - uthevingsfarge 6 3 6" xfId="15282" xr:uid="{00000000-0005-0000-0000-00000E3D0000}"/>
    <cellStyle name="20% - uthevingsfarge 6 3 6 2" xfId="15283" xr:uid="{00000000-0005-0000-0000-00000F3D0000}"/>
    <cellStyle name="20% - uthevingsfarge 6 3 6 2 2" xfId="44898" xr:uid="{00000000-0005-0000-0000-0000103D0000}"/>
    <cellStyle name="20% - uthevingsfarge 6 3 6 3" xfId="15284" xr:uid="{00000000-0005-0000-0000-0000113D0000}"/>
    <cellStyle name="20% - uthevingsfarge 6 3 6 4" xfId="39867" xr:uid="{00000000-0005-0000-0000-0000123D0000}"/>
    <cellStyle name="20% - uthevingsfarge 6 3 6 5" xfId="44899" xr:uid="{00000000-0005-0000-0000-0000133D0000}"/>
    <cellStyle name="20% - uthevingsfarge 6 3 6 6" xfId="44900" xr:uid="{00000000-0005-0000-0000-0000143D0000}"/>
    <cellStyle name="20% - uthevingsfarge 6 3 6_3. Chng in credit spreads" xfId="44901" xr:uid="{00000000-0005-0000-0000-0000153D0000}"/>
    <cellStyle name="20% - uthevingsfarge 6 3 7" xfId="15285" xr:uid="{00000000-0005-0000-0000-0000163D0000}"/>
    <cellStyle name="20% - uthevingsfarge 6 3 7 2" xfId="15286" xr:uid="{00000000-0005-0000-0000-0000173D0000}"/>
    <cellStyle name="20% - uthevingsfarge 6 3 7 2 2" xfId="44902" xr:uid="{00000000-0005-0000-0000-0000183D0000}"/>
    <cellStyle name="20% - uthevingsfarge 6 3 7 3" xfId="44903" xr:uid="{00000000-0005-0000-0000-0000193D0000}"/>
    <cellStyle name="20% - uthevingsfarge 6 3 7_3. Chng in credit spreads" xfId="44904" xr:uid="{00000000-0005-0000-0000-00001A3D0000}"/>
    <cellStyle name="20% - uthevingsfarge 6 3 8" xfId="15287" xr:uid="{00000000-0005-0000-0000-00001B3D0000}"/>
    <cellStyle name="20% - uthevingsfarge 6 3 9" xfId="39858" xr:uid="{00000000-0005-0000-0000-00001C3D0000}"/>
    <cellStyle name="20% - uthevingsfarge 6 3_4 manuell" xfId="54769"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70" xr:uid="{00000000-0005-0000-0000-0000213D0000}"/>
    <cellStyle name="20% - uthevingsfarge 6 30 2 2_CC1" xfId="54770" xr:uid="{2FF607C6-BB2E-4811-8B55-CE4EA95B1270}"/>
    <cellStyle name="20% - uthevingsfarge 6 30 2 3" xfId="39871" xr:uid="{00000000-0005-0000-0000-0000223D0000}"/>
    <cellStyle name="20% - uthevingsfarge 6 30 2 4" xfId="39872" xr:uid="{00000000-0005-0000-0000-0000233D0000}"/>
    <cellStyle name="20% - uthevingsfarge 6 30 2 5" xfId="39873" xr:uid="{00000000-0005-0000-0000-0000243D0000}"/>
    <cellStyle name="20% - uthevingsfarge 6 30 2 6" xfId="39869" xr:uid="{00000000-0005-0000-0000-0000253D0000}"/>
    <cellStyle name="20% - uthevingsfarge 6 30 2_4 manuell" xfId="54771" xr:uid="{FF585681-5D55-41DD-B515-25CE3EF2F009}"/>
    <cellStyle name="20% - uthevingsfarge 6 30 3" xfId="3805" xr:uid="{00000000-0005-0000-0000-0000273D0000}"/>
    <cellStyle name="20% - uthevingsfarge 6 30 3 2" xfId="39874" xr:uid="{00000000-0005-0000-0000-0000283D0000}"/>
    <cellStyle name="20% - uthevingsfarge 6 30 3_CC1" xfId="54772" xr:uid="{48145897-0968-4110-AC2E-BD940AD0AF0E}"/>
    <cellStyle name="20% - uthevingsfarge 6 30 4" xfId="39875" xr:uid="{00000000-0005-0000-0000-0000293D0000}"/>
    <cellStyle name="20% - uthevingsfarge 6 30 5" xfId="39876" xr:uid="{00000000-0005-0000-0000-00002A3D0000}"/>
    <cellStyle name="20% - uthevingsfarge 6 30 6" xfId="39877" xr:uid="{00000000-0005-0000-0000-00002B3D0000}"/>
    <cellStyle name="20% - uthevingsfarge 6 30 7" xfId="39868" xr:uid="{00000000-0005-0000-0000-00002C3D0000}"/>
    <cellStyle name="20% - uthevingsfarge 6 30_4 manuell" xfId="54773"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80" xr:uid="{00000000-0005-0000-0000-0000313D0000}"/>
    <cellStyle name="20% - uthevingsfarge 6 31 2 2_CC1" xfId="54774" xr:uid="{5336DBC1-527B-463E-9972-8EF526DF3AD8}"/>
    <cellStyle name="20% - uthevingsfarge 6 31 2 3" xfId="39881" xr:uid="{00000000-0005-0000-0000-0000323D0000}"/>
    <cellStyle name="20% - uthevingsfarge 6 31 2 4" xfId="39882" xr:uid="{00000000-0005-0000-0000-0000333D0000}"/>
    <cellStyle name="20% - uthevingsfarge 6 31 2 5" xfId="39883" xr:uid="{00000000-0005-0000-0000-0000343D0000}"/>
    <cellStyle name="20% - uthevingsfarge 6 31 2 6" xfId="39879" xr:uid="{00000000-0005-0000-0000-0000353D0000}"/>
    <cellStyle name="20% - uthevingsfarge 6 31 2_4 manuell" xfId="54775" xr:uid="{0E465860-BEA9-4970-969A-EFC7B63C9113}"/>
    <cellStyle name="20% - uthevingsfarge 6 31 3" xfId="3809" xr:uid="{00000000-0005-0000-0000-0000373D0000}"/>
    <cellStyle name="20% - uthevingsfarge 6 31 3 2" xfId="39884" xr:uid="{00000000-0005-0000-0000-0000383D0000}"/>
    <cellStyle name="20% - uthevingsfarge 6 31 3_CC1" xfId="54776" xr:uid="{68E3D349-B2E1-4DF8-9AF9-17D387182A07}"/>
    <cellStyle name="20% - uthevingsfarge 6 31 4" xfId="39885" xr:uid="{00000000-0005-0000-0000-0000393D0000}"/>
    <cellStyle name="20% - uthevingsfarge 6 31 5" xfId="39886" xr:uid="{00000000-0005-0000-0000-00003A3D0000}"/>
    <cellStyle name="20% - uthevingsfarge 6 31 6" xfId="39887" xr:uid="{00000000-0005-0000-0000-00003B3D0000}"/>
    <cellStyle name="20% - uthevingsfarge 6 31 7" xfId="39878" xr:uid="{00000000-0005-0000-0000-00003C3D0000}"/>
    <cellStyle name="20% - uthevingsfarge 6 31_4 manuell" xfId="54777"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90" xr:uid="{00000000-0005-0000-0000-0000413D0000}"/>
    <cellStyle name="20% - uthevingsfarge 6 32 2 2_CC1" xfId="54778" xr:uid="{2578C1D3-721A-41F3-8262-8878E0458663}"/>
    <cellStyle name="20% - uthevingsfarge 6 32 2 3" xfId="39891" xr:uid="{00000000-0005-0000-0000-0000423D0000}"/>
    <cellStyle name="20% - uthevingsfarge 6 32 2 4" xfId="39892" xr:uid="{00000000-0005-0000-0000-0000433D0000}"/>
    <cellStyle name="20% - uthevingsfarge 6 32 2 5" xfId="39893" xr:uid="{00000000-0005-0000-0000-0000443D0000}"/>
    <cellStyle name="20% - uthevingsfarge 6 32 2 6" xfId="39889" xr:uid="{00000000-0005-0000-0000-0000453D0000}"/>
    <cellStyle name="20% - uthevingsfarge 6 32 2_4 manuell" xfId="54779" xr:uid="{EFF4BD0D-6D17-43C3-A8E6-FBE713B52F23}"/>
    <cellStyle name="20% - uthevingsfarge 6 32 3" xfId="3813" xr:uid="{00000000-0005-0000-0000-0000473D0000}"/>
    <cellStyle name="20% - uthevingsfarge 6 32 3 2" xfId="39894" xr:uid="{00000000-0005-0000-0000-0000483D0000}"/>
    <cellStyle name="20% - uthevingsfarge 6 32 3_CC1" xfId="54780" xr:uid="{52E609C1-D906-42FC-BC13-0860D1485924}"/>
    <cellStyle name="20% - uthevingsfarge 6 32 4" xfId="39895" xr:uid="{00000000-0005-0000-0000-0000493D0000}"/>
    <cellStyle name="20% - uthevingsfarge 6 32 5" xfId="39896" xr:uid="{00000000-0005-0000-0000-00004A3D0000}"/>
    <cellStyle name="20% - uthevingsfarge 6 32 6" xfId="39897" xr:uid="{00000000-0005-0000-0000-00004B3D0000}"/>
    <cellStyle name="20% - uthevingsfarge 6 32 7" xfId="39888" xr:uid="{00000000-0005-0000-0000-00004C3D0000}"/>
    <cellStyle name="20% - uthevingsfarge 6 32_4 manuell" xfId="54781"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900" xr:uid="{00000000-0005-0000-0000-0000513D0000}"/>
    <cellStyle name="20% - uthevingsfarge 6 33 2 2_CC1" xfId="54782" xr:uid="{73610AF2-922E-4DE3-B270-D18293B37D9D}"/>
    <cellStyle name="20% - uthevingsfarge 6 33 2 3" xfId="39901" xr:uid="{00000000-0005-0000-0000-0000523D0000}"/>
    <cellStyle name="20% - uthevingsfarge 6 33 2 4" xfId="39902" xr:uid="{00000000-0005-0000-0000-0000533D0000}"/>
    <cellStyle name="20% - uthevingsfarge 6 33 2 5" xfId="39903" xr:uid="{00000000-0005-0000-0000-0000543D0000}"/>
    <cellStyle name="20% - uthevingsfarge 6 33 2 6" xfId="39899" xr:uid="{00000000-0005-0000-0000-0000553D0000}"/>
    <cellStyle name="20% - uthevingsfarge 6 33 2_4 manuell" xfId="54783" xr:uid="{4F66679F-26CB-4F5B-80D5-68DA63157792}"/>
    <cellStyle name="20% - uthevingsfarge 6 33 3" xfId="3817" xr:uid="{00000000-0005-0000-0000-0000573D0000}"/>
    <cellStyle name="20% - uthevingsfarge 6 33 3 2" xfId="39904" xr:uid="{00000000-0005-0000-0000-0000583D0000}"/>
    <cellStyle name="20% - uthevingsfarge 6 33 3_CC1" xfId="54784" xr:uid="{9A6E01F6-C71A-4D4A-A03C-C69AE3F11B4B}"/>
    <cellStyle name="20% - uthevingsfarge 6 33 4" xfId="39905" xr:uid="{00000000-0005-0000-0000-0000593D0000}"/>
    <cellStyle name="20% - uthevingsfarge 6 33 5" xfId="39906" xr:uid="{00000000-0005-0000-0000-00005A3D0000}"/>
    <cellStyle name="20% - uthevingsfarge 6 33 6" xfId="39907" xr:uid="{00000000-0005-0000-0000-00005B3D0000}"/>
    <cellStyle name="20% - uthevingsfarge 6 33 7" xfId="39898" xr:uid="{00000000-0005-0000-0000-00005C3D0000}"/>
    <cellStyle name="20% - uthevingsfarge 6 33_4 manuell" xfId="54785"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10" xr:uid="{00000000-0005-0000-0000-0000613D0000}"/>
    <cellStyle name="20% - uthevingsfarge 6 34 2 2_CC1" xfId="54786" xr:uid="{A81699C2-D7D6-40AF-9AAE-F09F62FF954A}"/>
    <cellStyle name="20% - uthevingsfarge 6 34 2 3" xfId="39911" xr:uid="{00000000-0005-0000-0000-0000623D0000}"/>
    <cellStyle name="20% - uthevingsfarge 6 34 2 4" xfId="39912" xr:uid="{00000000-0005-0000-0000-0000633D0000}"/>
    <cellStyle name="20% - uthevingsfarge 6 34 2 5" xfId="39913" xr:uid="{00000000-0005-0000-0000-0000643D0000}"/>
    <cellStyle name="20% - uthevingsfarge 6 34 2 6" xfId="39909" xr:uid="{00000000-0005-0000-0000-0000653D0000}"/>
    <cellStyle name="20% - uthevingsfarge 6 34 2_4 manuell" xfId="54787" xr:uid="{B822DD3C-4041-4B6F-AF9C-0BFF2BD24056}"/>
    <cellStyle name="20% - uthevingsfarge 6 34 3" xfId="3821" xr:uid="{00000000-0005-0000-0000-0000673D0000}"/>
    <cellStyle name="20% - uthevingsfarge 6 34 3 2" xfId="39914" xr:uid="{00000000-0005-0000-0000-0000683D0000}"/>
    <cellStyle name="20% - uthevingsfarge 6 34 3_CC1" xfId="54788" xr:uid="{102511DA-17F0-4594-9114-CEDD2CC7563C}"/>
    <cellStyle name="20% - uthevingsfarge 6 34 4" xfId="39915" xr:uid="{00000000-0005-0000-0000-0000693D0000}"/>
    <cellStyle name="20% - uthevingsfarge 6 34 5" xfId="39916" xr:uid="{00000000-0005-0000-0000-00006A3D0000}"/>
    <cellStyle name="20% - uthevingsfarge 6 34 6" xfId="39917" xr:uid="{00000000-0005-0000-0000-00006B3D0000}"/>
    <cellStyle name="20% - uthevingsfarge 6 34 7" xfId="39908" xr:uid="{00000000-0005-0000-0000-00006C3D0000}"/>
    <cellStyle name="20% - uthevingsfarge 6 34_4 manuell" xfId="54789"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20" xr:uid="{00000000-0005-0000-0000-0000713D0000}"/>
    <cellStyle name="20% - uthevingsfarge 6 35 2 2_CC1" xfId="54790" xr:uid="{80826BB9-2DCD-4451-901A-924D868AED2F}"/>
    <cellStyle name="20% - uthevingsfarge 6 35 2 3" xfId="39921" xr:uid="{00000000-0005-0000-0000-0000723D0000}"/>
    <cellStyle name="20% - uthevingsfarge 6 35 2 4" xfId="39922" xr:uid="{00000000-0005-0000-0000-0000733D0000}"/>
    <cellStyle name="20% - uthevingsfarge 6 35 2 5" xfId="39919" xr:uid="{00000000-0005-0000-0000-0000743D0000}"/>
    <cellStyle name="20% - uthevingsfarge 6 35 2_4 manuell" xfId="54791" xr:uid="{68FF932C-CBC4-423B-AF5A-C0847A1D258D}"/>
    <cellStyle name="20% - uthevingsfarge 6 35 3" xfId="3825" xr:uid="{00000000-0005-0000-0000-0000763D0000}"/>
    <cellStyle name="20% - uthevingsfarge 6 35 4" xfId="39918" xr:uid="{00000000-0005-0000-0000-0000773D0000}"/>
    <cellStyle name="20% - uthevingsfarge 6 35_4 manuell" xfId="54792"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5" xr:uid="{00000000-0005-0000-0000-00007C3D0000}"/>
    <cellStyle name="20% - uthevingsfarge 6 36 2_4 manuell" xfId="54793" xr:uid="{4D71B6C4-1699-4789-AF1C-8BE4C0761F03}"/>
    <cellStyle name="20% - uthevingsfarge 6 36 3" xfId="3829" xr:uid="{00000000-0005-0000-0000-00007E3D0000}"/>
    <cellStyle name="20% - uthevingsfarge 6 36 4" xfId="44906" xr:uid="{00000000-0005-0000-0000-00007F3D0000}"/>
    <cellStyle name="20% - uthevingsfarge 6 36_4 manuell" xfId="54794"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7" xr:uid="{00000000-0005-0000-0000-0000843D0000}"/>
    <cellStyle name="20% - uthevingsfarge 6 37 2_4 manuell" xfId="54795" xr:uid="{B06DF1C1-A8E4-43C6-AD5D-678A66DFC9B7}"/>
    <cellStyle name="20% - uthevingsfarge 6 37 3" xfId="3833" xr:uid="{00000000-0005-0000-0000-0000863D0000}"/>
    <cellStyle name="20% - uthevingsfarge 6 37 4" xfId="44908" xr:uid="{00000000-0005-0000-0000-0000873D0000}"/>
    <cellStyle name="20% - uthevingsfarge 6 37_4 manuell" xfId="54796"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9" xr:uid="{00000000-0005-0000-0000-00008C3D0000}"/>
    <cellStyle name="20% - uthevingsfarge 6 38 2_4 manuell" xfId="54797" xr:uid="{A4532F0B-1E75-454F-B697-2189B33ED24E}"/>
    <cellStyle name="20% - uthevingsfarge 6 38 3" xfId="3837" xr:uid="{00000000-0005-0000-0000-00008E3D0000}"/>
    <cellStyle name="20% - uthevingsfarge 6 38 4" xfId="44910" xr:uid="{00000000-0005-0000-0000-00008F3D0000}"/>
    <cellStyle name="20% - uthevingsfarge 6 38_4 manuell" xfId="54798"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1" xr:uid="{00000000-0005-0000-0000-0000943D0000}"/>
    <cellStyle name="20% - uthevingsfarge 6 39 2_4 manuell" xfId="54799" xr:uid="{43EA7DEE-3D8D-4FB3-9939-EA22400DF187}"/>
    <cellStyle name="20% - uthevingsfarge 6 39 3" xfId="3841" xr:uid="{00000000-0005-0000-0000-0000963D0000}"/>
    <cellStyle name="20% - uthevingsfarge 6 39 4" xfId="44912" xr:uid="{00000000-0005-0000-0000-0000973D0000}"/>
    <cellStyle name="20% - uthevingsfarge 6 39_4 manuell" xfId="54800" xr:uid="{32B4819D-F743-4E39-B848-107A63294925}"/>
    <cellStyle name="20% - uthevingsfarge 6 4" xfId="3842" xr:uid="{00000000-0005-0000-0000-0000993D0000}"/>
    <cellStyle name="20% - uthevingsfarge 6 4 10" xfId="44913"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4" xr:uid="{00000000-0005-0000-0000-00009E3D0000}"/>
    <cellStyle name="20% - uthevingsfarge 6 4 2 2 3" xfId="44915" xr:uid="{00000000-0005-0000-0000-00009F3D0000}"/>
    <cellStyle name="20% - uthevingsfarge 6 4 2 2_3. Chng in credit spreads" xfId="44916" xr:uid="{00000000-0005-0000-0000-0000A03D0000}"/>
    <cellStyle name="20% - uthevingsfarge 6 4 2 3" xfId="15289" xr:uid="{00000000-0005-0000-0000-0000A13D0000}"/>
    <cellStyle name="20% - uthevingsfarge 6 4 2 3 2" xfId="44917" xr:uid="{00000000-0005-0000-0000-0000A23D0000}"/>
    <cellStyle name="20% - uthevingsfarge 6 4 2 3 2 2" xfId="44918" xr:uid="{00000000-0005-0000-0000-0000A33D0000}"/>
    <cellStyle name="20% - uthevingsfarge 6 4 2 3 3" xfId="44919" xr:uid="{00000000-0005-0000-0000-0000A43D0000}"/>
    <cellStyle name="20% - uthevingsfarge 6 4 2 3_3. Chng in credit spreads" xfId="44920" xr:uid="{00000000-0005-0000-0000-0000A53D0000}"/>
    <cellStyle name="20% - uthevingsfarge 6 4 2 4" xfId="44921" xr:uid="{00000000-0005-0000-0000-0000A63D0000}"/>
    <cellStyle name="20% - uthevingsfarge 6 4 2 4 2" xfId="44922" xr:uid="{00000000-0005-0000-0000-0000A73D0000}"/>
    <cellStyle name="20% - uthevingsfarge 6 4 2 5" xfId="44923" xr:uid="{00000000-0005-0000-0000-0000A83D0000}"/>
    <cellStyle name="20% - uthevingsfarge 6 4 2 6" xfId="44924" xr:uid="{00000000-0005-0000-0000-0000A93D0000}"/>
    <cellStyle name="20% - uthevingsfarge 6 4 2 7" xfId="44925" xr:uid="{00000000-0005-0000-0000-0000AA3D0000}"/>
    <cellStyle name="20% - uthevingsfarge 6 4 2 8" xfId="44926" xr:uid="{00000000-0005-0000-0000-0000AB3D0000}"/>
    <cellStyle name="20% - uthevingsfarge 6 4 2_3. Chng in credit spreads" xfId="44927" xr:uid="{00000000-0005-0000-0000-0000AC3D0000}"/>
    <cellStyle name="20% - uthevingsfarge 6 4 3" xfId="3845" xr:uid="{00000000-0005-0000-0000-0000AD3D0000}"/>
    <cellStyle name="20% - uthevingsfarge 6 4 3 2" xfId="15290" xr:uid="{00000000-0005-0000-0000-0000AE3D0000}"/>
    <cellStyle name="20% - uthevingsfarge 6 4 3 2 2" xfId="44928" xr:uid="{00000000-0005-0000-0000-0000AF3D0000}"/>
    <cellStyle name="20% - uthevingsfarge 6 4 3 3" xfId="15291" xr:uid="{00000000-0005-0000-0000-0000B03D0000}"/>
    <cellStyle name="20% - uthevingsfarge 6 4 3 4" xfId="44929" xr:uid="{00000000-0005-0000-0000-0000B13D0000}"/>
    <cellStyle name="20% - uthevingsfarge 6 4 3 5" xfId="44930" xr:uid="{00000000-0005-0000-0000-0000B23D0000}"/>
    <cellStyle name="20% - uthevingsfarge 6 4 3 6" xfId="44931" xr:uid="{00000000-0005-0000-0000-0000B33D0000}"/>
    <cellStyle name="20% - uthevingsfarge 6 4 3_3. Chng in credit spreads" xfId="44932" xr:uid="{00000000-0005-0000-0000-0000B43D0000}"/>
    <cellStyle name="20% - uthevingsfarge 6 4 4" xfId="15292" xr:uid="{00000000-0005-0000-0000-0000B53D0000}"/>
    <cellStyle name="20% - uthevingsfarge 6 4 4 2" xfId="15293" xr:uid="{00000000-0005-0000-0000-0000B63D0000}"/>
    <cellStyle name="20% - uthevingsfarge 6 4 4 2 2" xfId="44933" xr:uid="{00000000-0005-0000-0000-0000B73D0000}"/>
    <cellStyle name="20% - uthevingsfarge 6 4 4 3" xfId="15294" xr:uid="{00000000-0005-0000-0000-0000B83D0000}"/>
    <cellStyle name="20% - uthevingsfarge 6 4 4 4" xfId="44934" xr:uid="{00000000-0005-0000-0000-0000B93D0000}"/>
    <cellStyle name="20% - uthevingsfarge 6 4 4 5" xfId="44935" xr:uid="{00000000-0005-0000-0000-0000BA3D0000}"/>
    <cellStyle name="20% - uthevingsfarge 6 4 4 6" xfId="44936" xr:uid="{00000000-0005-0000-0000-0000BB3D0000}"/>
    <cellStyle name="20% - uthevingsfarge 6 4 4_3. Chng in credit spreads" xfId="44937"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8" xr:uid="{00000000-0005-0000-0000-0000C03D0000}"/>
    <cellStyle name="20% - uthevingsfarge 6 4 5 5" xfId="44939" xr:uid="{00000000-0005-0000-0000-0000C13D0000}"/>
    <cellStyle name="20% - uthevingsfarge 6 4 5 6" xfId="44940"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3" xr:uid="{00000000-0005-0000-0000-0000C83D0000}"/>
    <cellStyle name="20% - uthevingsfarge 6 4 9" xfId="44941" xr:uid="{00000000-0005-0000-0000-0000C93D0000}"/>
    <cellStyle name="20% - uthevingsfarge 6 4_3. Chng in credit spreads" xfId="44942"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3" xr:uid="{00000000-0005-0000-0000-0000CE3D0000}"/>
    <cellStyle name="20% - uthevingsfarge 6 40 2_4 manuell" xfId="54801" xr:uid="{EAE52264-CB43-4708-9E9F-CBC91AB57889}"/>
    <cellStyle name="20% - uthevingsfarge 6 40 3" xfId="3849" xr:uid="{00000000-0005-0000-0000-0000D03D0000}"/>
    <cellStyle name="20% - uthevingsfarge 6 40 4" xfId="44944" xr:uid="{00000000-0005-0000-0000-0000D13D0000}"/>
    <cellStyle name="20% - uthevingsfarge 6 40_4 manuell" xfId="54802"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5" xr:uid="{00000000-0005-0000-0000-0000D63D0000}"/>
    <cellStyle name="20% - uthevingsfarge 6 41 2_4 manuell" xfId="54803" xr:uid="{E3156995-E4A9-418B-800C-E75FAB653260}"/>
    <cellStyle name="20% - uthevingsfarge 6 41 3" xfId="3853" xr:uid="{00000000-0005-0000-0000-0000D83D0000}"/>
    <cellStyle name="20% - uthevingsfarge 6 41 4" xfId="44946" xr:uid="{00000000-0005-0000-0000-0000D93D0000}"/>
    <cellStyle name="20% - uthevingsfarge 6 41_4 manuell" xfId="54804"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7" xr:uid="{00000000-0005-0000-0000-0000DE3D0000}"/>
    <cellStyle name="20% - uthevingsfarge 6 42 2_4 manuell" xfId="54805" xr:uid="{98E3C4DC-94CD-4113-AB8A-BAB695C6B7FF}"/>
    <cellStyle name="20% - uthevingsfarge 6 42 3" xfId="3857" xr:uid="{00000000-0005-0000-0000-0000E03D0000}"/>
    <cellStyle name="20% - uthevingsfarge 6 42 4" xfId="44948" xr:uid="{00000000-0005-0000-0000-0000E13D0000}"/>
    <cellStyle name="20% - uthevingsfarge 6 42_4 manuell" xfId="54806"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9" xr:uid="{00000000-0005-0000-0000-0000E63D0000}"/>
    <cellStyle name="20% - uthevingsfarge 6 43 2_4 manuell" xfId="54807" xr:uid="{DBB5F4F2-616C-4DC7-B38E-97C03CE8DF1B}"/>
    <cellStyle name="20% - uthevingsfarge 6 43 3" xfId="3861" xr:uid="{00000000-0005-0000-0000-0000E83D0000}"/>
    <cellStyle name="20% - uthevingsfarge 6 43 4" xfId="44950" xr:uid="{00000000-0005-0000-0000-0000E93D0000}"/>
    <cellStyle name="20% - uthevingsfarge 6 43_4 manuell" xfId="54808"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1" xr:uid="{00000000-0005-0000-0000-0000EE3D0000}"/>
    <cellStyle name="20% - uthevingsfarge 6 44 2_4 manuell" xfId="54809" xr:uid="{5F5C2655-7B64-4686-BC27-1B91B91923D6}"/>
    <cellStyle name="20% - uthevingsfarge 6 44 3" xfId="3865" xr:uid="{00000000-0005-0000-0000-0000F03D0000}"/>
    <cellStyle name="20% - uthevingsfarge 6 44 4" xfId="44952" xr:uid="{00000000-0005-0000-0000-0000F13D0000}"/>
    <cellStyle name="20% - uthevingsfarge 6 44_4 manuell" xfId="54810"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3" xr:uid="{00000000-0005-0000-0000-0000F63D0000}"/>
    <cellStyle name="20% - uthevingsfarge 6 45 2_4 manuell" xfId="54811" xr:uid="{968A10E2-E3D6-4592-B45B-5B6736671FA9}"/>
    <cellStyle name="20% - uthevingsfarge 6 45 3" xfId="3869" xr:uid="{00000000-0005-0000-0000-0000F83D0000}"/>
    <cellStyle name="20% - uthevingsfarge 6 45 4" xfId="44954" xr:uid="{00000000-0005-0000-0000-0000F93D0000}"/>
    <cellStyle name="20% - uthevingsfarge 6 45_4 manuell" xfId="54812"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5" xr:uid="{00000000-0005-0000-0000-0000FE3D0000}"/>
    <cellStyle name="20% - uthevingsfarge 6 46 2_4 manuell" xfId="54813" xr:uid="{0BE5513F-340D-4DB9-AF5F-4A7B5C957A60}"/>
    <cellStyle name="20% - uthevingsfarge 6 46 3" xfId="3873" xr:uid="{00000000-0005-0000-0000-0000003E0000}"/>
    <cellStyle name="20% - uthevingsfarge 6 46 4" xfId="44956" xr:uid="{00000000-0005-0000-0000-0000013E0000}"/>
    <cellStyle name="20% - uthevingsfarge 6 46_4 manuell" xfId="54814"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7" xr:uid="{00000000-0005-0000-0000-0000063E0000}"/>
    <cellStyle name="20% - uthevingsfarge 6 47 2_4 manuell" xfId="54815" xr:uid="{F6440F9E-A207-4292-BADC-1F7C0E9A7425}"/>
    <cellStyle name="20% - uthevingsfarge 6 47 3" xfId="3877" xr:uid="{00000000-0005-0000-0000-0000083E0000}"/>
    <cellStyle name="20% - uthevingsfarge 6 47 4" xfId="44958" xr:uid="{00000000-0005-0000-0000-0000093E0000}"/>
    <cellStyle name="20% - uthevingsfarge 6 47_4 manuell" xfId="54816"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9" xr:uid="{00000000-0005-0000-0000-00000E3E0000}"/>
    <cellStyle name="20% - uthevingsfarge 6 48 2_4 manuell" xfId="54817" xr:uid="{D4326921-ED8E-4A17-9752-B88BD8843187}"/>
    <cellStyle name="20% - uthevingsfarge 6 48 3" xfId="3881" xr:uid="{00000000-0005-0000-0000-0000103E0000}"/>
    <cellStyle name="20% - uthevingsfarge 6 48 4" xfId="44960" xr:uid="{00000000-0005-0000-0000-0000113E0000}"/>
    <cellStyle name="20% - uthevingsfarge 6 48_4 manuell" xfId="54818"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1" xr:uid="{00000000-0005-0000-0000-0000163E0000}"/>
    <cellStyle name="20% - uthevingsfarge 6 49 2_4 manuell" xfId="54819" xr:uid="{7481C151-08D0-4316-A7B1-A91654A05823}"/>
    <cellStyle name="20% - uthevingsfarge 6 49 3" xfId="3885" xr:uid="{00000000-0005-0000-0000-0000183E0000}"/>
    <cellStyle name="20% - uthevingsfarge 6 49 4" xfId="44962" xr:uid="{00000000-0005-0000-0000-0000193E0000}"/>
    <cellStyle name="20% - uthevingsfarge 6 49_4 manuell" xfId="54820"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3" xr:uid="{00000000-0005-0000-0000-00001E3E0000}"/>
    <cellStyle name="20% - uthevingsfarge 6 5 2 2 2 2" xfId="44964" xr:uid="{00000000-0005-0000-0000-00001F3E0000}"/>
    <cellStyle name="20% - uthevingsfarge 6 5 2 2 3" xfId="44965" xr:uid="{00000000-0005-0000-0000-0000203E0000}"/>
    <cellStyle name="20% - uthevingsfarge 6 5 2 2_3. Chng in credit spreads" xfId="44966" xr:uid="{00000000-0005-0000-0000-0000213E0000}"/>
    <cellStyle name="20% - uthevingsfarge 6 5 2 3" xfId="44967" xr:uid="{00000000-0005-0000-0000-0000223E0000}"/>
    <cellStyle name="20% - uthevingsfarge 6 5 2 3 2" xfId="44968" xr:uid="{00000000-0005-0000-0000-0000233E0000}"/>
    <cellStyle name="20% - uthevingsfarge 6 5 2 3 2 2" xfId="44969" xr:uid="{00000000-0005-0000-0000-0000243E0000}"/>
    <cellStyle name="20% - uthevingsfarge 6 5 2 3 3" xfId="44970" xr:uid="{00000000-0005-0000-0000-0000253E0000}"/>
    <cellStyle name="20% - uthevingsfarge 6 5 2 3_3. Chng in credit spreads" xfId="44971" xr:uid="{00000000-0005-0000-0000-0000263E0000}"/>
    <cellStyle name="20% - uthevingsfarge 6 5 2 4" xfId="44972" xr:uid="{00000000-0005-0000-0000-0000273E0000}"/>
    <cellStyle name="20% - uthevingsfarge 6 5 2 4 2" xfId="44973" xr:uid="{00000000-0005-0000-0000-0000283E0000}"/>
    <cellStyle name="20% - uthevingsfarge 6 5 2 5" xfId="44974" xr:uid="{00000000-0005-0000-0000-0000293E0000}"/>
    <cellStyle name="20% - uthevingsfarge 6 5 2_3. Chng in credit spreads" xfId="44975" xr:uid="{00000000-0005-0000-0000-00002A3E0000}"/>
    <cellStyle name="20% - uthevingsfarge 6 5 3" xfId="3889" xr:uid="{00000000-0005-0000-0000-00002B3E0000}"/>
    <cellStyle name="20% - uthevingsfarge 6 5 3 2" xfId="15303" xr:uid="{00000000-0005-0000-0000-00002C3E0000}"/>
    <cellStyle name="20% - uthevingsfarge 6 5 3 2 2" xfId="44976" xr:uid="{00000000-0005-0000-0000-00002D3E0000}"/>
    <cellStyle name="20% - uthevingsfarge 6 5 3 3" xfId="44977" xr:uid="{00000000-0005-0000-0000-00002E3E0000}"/>
    <cellStyle name="20% - uthevingsfarge 6 5 3_3. Chng in credit spreads" xfId="44978" xr:uid="{00000000-0005-0000-0000-00002F3E0000}"/>
    <cellStyle name="20% - uthevingsfarge 6 5 4" xfId="15304" xr:uid="{00000000-0005-0000-0000-0000303E0000}"/>
    <cellStyle name="20% - uthevingsfarge 6 5 4 2" xfId="44979" xr:uid="{00000000-0005-0000-0000-0000313E0000}"/>
    <cellStyle name="20% - uthevingsfarge 6 5 4 2 2" xfId="44980" xr:uid="{00000000-0005-0000-0000-0000323E0000}"/>
    <cellStyle name="20% - uthevingsfarge 6 5 4 3" xfId="44981" xr:uid="{00000000-0005-0000-0000-0000333E0000}"/>
    <cellStyle name="20% - uthevingsfarge 6 5 4_3. Chng in credit spreads" xfId="44982" xr:uid="{00000000-0005-0000-0000-0000343E0000}"/>
    <cellStyle name="20% - uthevingsfarge 6 5 5" xfId="15305" xr:uid="{00000000-0005-0000-0000-0000353E0000}"/>
    <cellStyle name="20% - uthevingsfarge 6 5 5 2" xfId="44983" xr:uid="{00000000-0005-0000-0000-0000363E0000}"/>
    <cellStyle name="20% - uthevingsfarge 6 5 6" xfId="39924" xr:uid="{00000000-0005-0000-0000-0000373E0000}"/>
    <cellStyle name="20% - uthevingsfarge 6 5 7" xfId="44984" xr:uid="{00000000-0005-0000-0000-0000383E0000}"/>
    <cellStyle name="20% - uthevingsfarge 6 5 8" xfId="44985" xr:uid="{00000000-0005-0000-0000-0000393E0000}"/>
    <cellStyle name="20% - uthevingsfarge 6 5 9" xfId="44986" xr:uid="{00000000-0005-0000-0000-00003A3E0000}"/>
    <cellStyle name="20% - uthevingsfarge 6 5_3. Chng in credit spreads" xfId="44987"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8" xr:uid="{00000000-0005-0000-0000-00003F3E0000}"/>
    <cellStyle name="20% - uthevingsfarge 6 50 2_4 manuell" xfId="54821" xr:uid="{332E9343-3718-4697-A456-1DB58C2F6756}"/>
    <cellStyle name="20% - uthevingsfarge 6 50 3" xfId="3893" xr:uid="{00000000-0005-0000-0000-0000413E0000}"/>
    <cellStyle name="20% - uthevingsfarge 6 50 4" xfId="44989" xr:uid="{00000000-0005-0000-0000-0000423E0000}"/>
    <cellStyle name="20% - uthevingsfarge 6 50_4 manuell" xfId="54822"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90" xr:uid="{00000000-0005-0000-0000-0000473E0000}"/>
    <cellStyle name="20% - uthevingsfarge 6 51 2_4 manuell" xfId="54823" xr:uid="{EBFC5E37-C4BF-4259-AB04-CB458747A136}"/>
    <cellStyle name="20% - uthevingsfarge 6 51 3" xfId="3897" xr:uid="{00000000-0005-0000-0000-0000493E0000}"/>
    <cellStyle name="20% - uthevingsfarge 6 51 4" xfId="44991" xr:uid="{00000000-0005-0000-0000-00004A3E0000}"/>
    <cellStyle name="20% - uthevingsfarge 6 51_4 manuell" xfId="54824"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2" xr:uid="{00000000-0005-0000-0000-00004F3E0000}"/>
    <cellStyle name="20% - uthevingsfarge 6 52 2_4 manuell" xfId="54825" xr:uid="{6EFD042B-3DDD-4A77-8773-401FFDF09CE6}"/>
    <cellStyle name="20% - uthevingsfarge 6 52 3" xfId="3901" xr:uid="{00000000-0005-0000-0000-0000513E0000}"/>
    <cellStyle name="20% - uthevingsfarge 6 52 4" xfId="44993" xr:uid="{00000000-0005-0000-0000-0000523E0000}"/>
    <cellStyle name="20% - uthevingsfarge 6 52_4 manuell" xfId="54826"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4" xr:uid="{00000000-0005-0000-0000-0000573E0000}"/>
    <cellStyle name="20% - uthevingsfarge 6 53 2_4 manuell" xfId="54827" xr:uid="{C24530A2-FFB0-4C28-87E7-FF3555AC7CC9}"/>
    <cellStyle name="20% - uthevingsfarge 6 53 3" xfId="3905" xr:uid="{00000000-0005-0000-0000-0000593E0000}"/>
    <cellStyle name="20% - uthevingsfarge 6 53 4" xfId="44995" xr:uid="{00000000-0005-0000-0000-00005A3E0000}"/>
    <cellStyle name="20% - uthevingsfarge 6 53_4 manuell" xfId="54828"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6" xr:uid="{00000000-0005-0000-0000-00005F3E0000}"/>
    <cellStyle name="20% - uthevingsfarge 6 54 2_4 manuell" xfId="54829" xr:uid="{F9570E80-E463-45AB-88AA-7928B237725F}"/>
    <cellStyle name="20% - uthevingsfarge 6 54 3" xfId="3909" xr:uid="{00000000-0005-0000-0000-0000613E0000}"/>
    <cellStyle name="20% - uthevingsfarge 6 54 4" xfId="44997" xr:uid="{00000000-0005-0000-0000-0000623E0000}"/>
    <cellStyle name="20% - uthevingsfarge 6 54_4 manuell" xfId="54830"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8" xr:uid="{00000000-0005-0000-0000-0000673E0000}"/>
    <cellStyle name="20% - uthevingsfarge 6 55 2_4 manuell" xfId="54831" xr:uid="{BF03DB68-FC4F-4214-98F0-A76E680B6EBD}"/>
    <cellStyle name="20% - uthevingsfarge 6 55 3" xfId="3913" xr:uid="{00000000-0005-0000-0000-0000693E0000}"/>
    <cellStyle name="20% - uthevingsfarge 6 55 4" xfId="44999" xr:uid="{00000000-0005-0000-0000-00006A3E0000}"/>
    <cellStyle name="20% - uthevingsfarge 6 55_4 manuell" xfId="54832"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5000" xr:uid="{00000000-0005-0000-0000-00006F3E0000}"/>
    <cellStyle name="20% - uthevingsfarge 6 56 2_4 manuell" xfId="54833" xr:uid="{86106EE8-396E-45CE-BCF1-BB4296CFECF2}"/>
    <cellStyle name="20% - uthevingsfarge 6 56 3" xfId="3917" xr:uid="{00000000-0005-0000-0000-0000713E0000}"/>
    <cellStyle name="20% - uthevingsfarge 6 56 4" xfId="45001" xr:uid="{00000000-0005-0000-0000-0000723E0000}"/>
    <cellStyle name="20% - uthevingsfarge 6 56_4 manuell" xfId="54834"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2" xr:uid="{00000000-0005-0000-0000-0000773E0000}"/>
    <cellStyle name="20% - uthevingsfarge 6 57 2_4 manuell" xfId="54835" xr:uid="{CAC50D1F-2DE9-476D-A4F0-ED298B4501E7}"/>
    <cellStyle name="20% - uthevingsfarge 6 57 3" xfId="3921" xr:uid="{00000000-0005-0000-0000-0000793E0000}"/>
    <cellStyle name="20% - uthevingsfarge 6 57 4" xfId="45003" xr:uid="{00000000-0005-0000-0000-00007A3E0000}"/>
    <cellStyle name="20% - uthevingsfarge 6 57_4 manuell" xfId="54836"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4" xr:uid="{00000000-0005-0000-0000-00007F3E0000}"/>
    <cellStyle name="20% - uthevingsfarge 6 58 2_4 manuell" xfId="54837" xr:uid="{78C189D8-D17D-47CA-A01D-FE4D20061082}"/>
    <cellStyle name="20% - uthevingsfarge 6 58 3" xfId="3925" xr:uid="{00000000-0005-0000-0000-0000813E0000}"/>
    <cellStyle name="20% - uthevingsfarge 6 58 4" xfId="45005" xr:uid="{00000000-0005-0000-0000-0000823E0000}"/>
    <cellStyle name="20% - uthevingsfarge 6 58_4 manuell" xfId="54838"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6" xr:uid="{00000000-0005-0000-0000-0000873E0000}"/>
    <cellStyle name="20% - uthevingsfarge 6 59 2_4 manuell" xfId="54839" xr:uid="{5DB69921-B994-4690-9264-4E45A200F3ED}"/>
    <cellStyle name="20% - uthevingsfarge 6 59 3" xfId="3929" xr:uid="{00000000-0005-0000-0000-0000893E0000}"/>
    <cellStyle name="20% - uthevingsfarge 6 59 4" xfId="45007" xr:uid="{00000000-0005-0000-0000-00008A3E0000}"/>
    <cellStyle name="20% - uthevingsfarge 6 59_4 manuell" xfId="54840"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8" xr:uid="{00000000-0005-0000-0000-00008F3E0000}"/>
    <cellStyle name="20% - uthevingsfarge 6 6 2 2_CC1" xfId="54841" xr:uid="{8E0863CC-221E-42A2-AD5C-879E4EC4DCAD}"/>
    <cellStyle name="20% - uthevingsfarge 6 6 2 3" xfId="45009" xr:uid="{00000000-0005-0000-0000-0000903E0000}"/>
    <cellStyle name="20% - uthevingsfarge 6 6 2 4" xfId="45010" xr:uid="{00000000-0005-0000-0000-0000913E0000}"/>
    <cellStyle name="20% - uthevingsfarge 6 6 2_3. Chng in credit spreads" xfId="45011" xr:uid="{00000000-0005-0000-0000-0000923E0000}"/>
    <cellStyle name="20% - uthevingsfarge 6 6 3" xfId="3933" xr:uid="{00000000-0005-0000-0000-0000933E0000}"/>
    <cellStyle name="20% - uthevingsfarge 6 6 3 2" xfId="15306" xr:uid="{00000000-0005-0000-0000-0000943E0000}"/>
    <cellStyle name="20% - uthevingsfarge 6 6 3 2 2" xfId="45012" xr:uid="{00000000-0005-0000-0000-0000953E0000}"/>
    <cellStyle name="20% - uthevingsfarge 6 6 3 3" xfId="45013" xr:uid="{00000000-0005-0000-0000-0000963E0000}"/>
    <cellStyle name="20% - uthevingsfarge 6 6 3_3. Chng in credit spreads" xfId="45014" xr:uid="{00000000-0005-0000-0000-0000973E0000}"/>
    <cellStyle name="20% - uthevingsfarge 6 6 4" xfId="15307" xr:uid="{00000000-0005-0000-0000-0000983E0000}"/>
    <cellStyle name="20% - uthevingsfarge 6 6 4 2" xfId="45015" xr:uid="{00000000-0005-0000-0000-0000993E0000}"/>
    <cellStyle name="20% - uthevingsfarge 6 6 5" xfId="15308" xr:uid="{00000000-0005-0000-0000-00009A3E0000}"/>
    <cellStyle name="20% - uthevingsfarge 6 6 6" xfId="39925" xr:uid="{00000000-0005-0000-0000-00009B3E0000}"/>
    <cellStyle name="20% - uthevingsfarge 6 6 7" xfId="45016" xr:uid="{00000000-0005-0000-0000-00009C3E0000}"/>
    <cellStyle name="20% - uthevingsfarge 6 6 8" xfId="45017" xr:uid="{00000000-0005-0000-0000-00009D3E0000}"/>
    <cellStyle name="20% - uthevingsfarge 6 6 9" xfId="45018" xr:uid="{00000000-0005-0000-0000-00009E3E0000}"/>
    <cellStyle name="20% - uthevingsfarge 6 6_3. Chng in credit spreads" xfId="45019"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20" xr:uid="{00000000-0005-0000-0000-0000BA3E0000}"/>
    <cellStyle name="20% - uthevingsfarge 6 69" xfId="45021"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2" xr:uid="{00000000-0005-0000-0000-0000BF3E0000}"/>
    <cellStyle name="20% - uthevingsfarge 6 7 2 4" xfId="45023" xr:uid="{00000000-0005-0000-0000-0000C03E0000}"/>
    <cellStyle name="20% - uthevingsfarge 6 7 2_4 manuell" xfId="54842"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4" xr:uid="{00000000-0005-0000-0000-0000C73E0000}"/>
    <cellStyle name="20% - uthevingsfarge 6 7 7" xfId="45025" xr:uid="{00000000-0005-0000-0000-0000C83E0000}"/>
    <cellStyle name="20% - uthevingsfarge 6 7 8" xfId="45026" xr:uid="{00000000-0005-0000-0000-0000C93E0000}"/>
    <cellStyle name="20% - uthevingsfarge 6 7_3. Chng in credit spreads" xfId="45027" xr:uid="{00000000-0005-0000-0000-0000CA3E0000}"/>
    <cellStyle name="20% - uthevingsfarge 6 70" xfId="45028" xr:uid="{00000000-0005-0000-0000-0000CB3E0000}"/>
    <cellStyle name="20% - uthevingsfarge 6 71" xfId="45029" xr:uid="{00000000-0005-0000-0000-0000CC3E0000}"/>
    <cellStyle name="20% - uthevingsfarge 6 72" xfId="45030" xr:uid="{00000000-0005-0000-0000-0000CD3E0000}"/>
    <cellStyle name="20% - uthevingsfarge 6 73" xfId="45031" xr:uid="{00000000-0005-0000-0000-0000CE3E0000}"/>
    <cellStyle name="20% - uthevingsfarge 6 74" xfId="45032"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3" xr:uid="{00000000-0005-0000-0000-0000D33E0000}"/>
    <cellStyle name="20% - uthevingsfarge 6 8 2 4" xfId="45034" xr:uid="{00000000-0005-0000-0000-0000D43E0000}"/>
    <cellStyle name="20% - uthevingsfarge 6 8 2_4 manuell" xfId="54843" xr:uid="{D3AC830B-7414-4739-8C05-F90BB44C1A80}"/>
    <cellStyle name="20% - uthevingsfarge 6 8 3" xfId="3941" xr:uid="{00000000-0005-0000-0000-0000D63E0000}"/>
    <cellStyle name="20% - uthevingsfarge 6 8 4" xfId="45035" xr:uid="{00000000-0005-0000-0000-0000D73E0000}"/>
    <cellStyle name="20% - uthevingsfarge 6 8 5" xfId="45036" xr:uid="{00000000-0005-0000-0000-0000D83E0000}"/>
    <cellStyle name="20% - uthevingsfarge 6 8_3. Chng in credit spreads" xfId="45037"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8" xr:uid="{00000000-0005-0000-0000-0000DD3E0000}"/>
    <cellStyle name="20% - uthevingsfarge 6 9 2_4 manuell" xfId="54844" xr:uid="{8AC9690A-AAB9-4243-82C9-CBF560816F4A}"/>
    <cellStyle name="20% - uthevingsfarge 6 9 3" xfId="3945" xr:uid="{00000000-0005-0000-0000-0000DF3E0000}"/>
    <cellStyle name="20% - uthevingsfarge 6 9 4" xfId="45039" xr:uid="{00000000-0005-0000-0000-0000E03E0000}"/>
    <cellStyle name="20% - uthevingsfarge 6 9 5" xfId="45040" xr:uid="{00000000-0005-0000-0000-0000E13E0000}"/>
    <cellStyle name="20% - uthevingsfarge 6 9_4 manuell" xfId="54845" xr:uid="{07655AEF-7CDB-4D5B-9DAD-86ABB02A33DC}"/>
    <cellStyle name="20% - uthevingsfarge 6_4 manuell" xfId="54846"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1" xr:uid="{00000000-0005-0000-0000-00001E3F0000}"/>
    <cellStyle name="40% - 1. jelölőszín 2 2_4 manuell" xfId="54847" xr:uid="{D420C193-080D-4DE4-9CB5-4CD5BFCABEBC}"/>
    <cellStyle name="40% - 1. jelölőszín 2 3" xfId="3951" xr:uid="{00000000-0005-0000-0000-0000203F0000}"/>
    <cellStyle name="40% - 1. jelölőszín 2 3 2" xfId="15379" xr:uid="{00000000-0005-0000-0000-0000213F0000}"/>
    <cellStyle name="40% - 1. jelölőszín 2 3 3" xfId="45042" xr:uid="{00000000-0005-0000-0000-0000223F0000}"/>
    <cellStyle name="40% - 1. jelölőszín 2 3_4 manuell" xfId="54848" xr:uid="{1D94126D-FC58-4BC7-AA23-40C697CEE1BF}"/>
    <cellStyle name="40% - 1. jelölőszín 2 4" xfId="15380" xr:uid="{00000000-0005-0000-0000-0000243F0000}"/>
    <cellStyle name="40% - 1. jelölőszín 2 5" xfId="45043" xr:uid="{00000000-0005-0000-0000-0000253F0000}"/>
    <cellStyle name="40% - 1. jelölőszín 2_4 manuell" xfId="54849" xr:uid="{51E5BFAB-02E4-4906-AD41-1F52EC7BE09E}"/>
    <cellStyle name="40% - 1. jelölőszín 3" xfId="3952" xr:uid="{00000000-0005-0000-0000-0000273F0000}"/>
    <cellStyle name="40% - 1. jelölőszín 3 2" xfId="15381" xr:uid="{00000000-0005-0000-0000-0000283F0000}"/>
    <cellStyle name="40% - 1. jelölőszín 3 3" xfId="45044" xr:uid="{00000000-0005-0000-0000-0000293F0000}"/>
    <cellStyle name="40% - 1. jelölőszín 3_4 manuell" xfId="54850" xr:uid="{D45C983C-A95D-43CA-BCDE-D6BCA5487875}"/>
    <cellStyle name="40% - 1. jelölőszín 4" xfId="3953" xr:uid="{00000000-0005-0000-0000-00002B3F0000}"/>
    <cellStyle name="40% - 1. jelölőszín 4 2" xfId="15382" xr:uid="{00000000-0005-0000-0000-00002C3F0000}"/>
    <cellStyle name="40% - 1. jelölőszín 4 3" xfId="45045" xr:uid="{00000000-0005-0000-0000-00002D3F0000}"/>
    <cellStyle name="40% - 1. jelölőszín 4_4 manuell" xfId="54851" xr:uid="{9F2E4234-894D-4EE9-A7CE-BAE76087A0A4}"/>
    <cellStyle name="40% - 1. jelölőszín 5" xfId="15383" xr:uid="{00000000-0005-0000-0000-00002F3F0000}"/>
    <cellStyle name="40% - 1. jelölőszín 6" xfId="45046"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7" xr:uid="{00000000-0005-0000-0000-0000363F0000}"/>
    <cellStyle name="40% - 2. jelölőszín 2 2_4 manuell" xfId="54852" xr:uid="{503995A0-303A-499D-9126-7D42DDC1AD3E}"/>
    <cellStyle name="40% - 2. jelölőszín 2 3" xfId="3958" xr:uid="{00000000-0005-0000-0000-0000383F0000}"/>
    <cellStyle name="40% - 2. jelölőszín 2 3 2" xfId="15385" xr:uid="{00000000-0005-0000-0000-0000393F0000}"/>
    <cellStyle name="40% - 2. jelölőszín 2 3 3" xfId="45048" xr:uid="{00000000-0005-0000-0000-00003A3F0000}"/>
    <cellStyle name="40% - 2. jelölőszín 2 3_4 manuell" xfId="54853" xr:uid="{FD6EE167-9099-4D89-B0BE-BC3712BD3566}"/>
    <cellStyle name="40% - 2. jelölőszín 2 4" xfId="15386" xr:uid="{00000000-0005-0000-0000-00003C3F0000}"/>
    <cellStyle name="40% - 2. jelölőszín 2 5" xfId="45049" xr:uid="{00000000-0005-0000-0000-00003D3F0000}"/>
    <cellStyle name="40% - 2. jelölőszín 2_4 manuell" xfId="54854" xr:uid="{2D2B6F29-A294-4B3E-8409-2C80F51F1AA2}"/>
    <cellStyle name="40% - 2. jelölőszín 3" xfId="3959" xr:uid="{00000000-0005-0000-0000-00003F3F0000}"/>
    <cellStyle name="40% - 2. jelölőszín 3 2" xfId="15387" xr:uid="{00000000-0005-0000-0000-0000403F0000}"/>
    <cellStyle name="40% - 2. jelölőszín 3 3" xfId="45050" xr:uid="{00000000-0005-0000-0000-0000413F0000}"/>
    <cellStyle name="40% - 2. jelölőszín 3_4 manuell" xfId="54855" xr:uid="{5C775092-798E-4958-A067-73C41C4720E9}"/>
    <cellStyle name="40% - 2. jelölőszín 4" xfId="3960" xr:uid="{00000000-0005-0000-0000-0000433F0000}"/>
    <cellStyle name="40% - 2. jelölőszín 4 2" xfId="15388" xr:uid="{00000000-0005-0000-0000-0000443F0000}"/>
    <cellStyle name="40% - 2. jelölőszín 4 3" xfId="45051" xr:uid="{00000000-0005-0000-0000-0000453F0000}"/>
    <cellStyle name="40% - 2. jelölőszín 4_4 manuell" xfId="54856" xr:uid="{59B7650F-72EE-4EC0-8F70-74605B314886}"/>
    <cellStyle name="40% - 2. jelölőszín 5" xfId="15389" xr:uid="{00000000-0005-0000-0000-0000473F0000}"/>
    <cellStyle name="40% - 2. jelölőszín 6" xfId="45052"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3" xr:uid="{00000000-0005-0000-0000-00004E3F0000}"/>
    <cellStyle name="40% - 3. jelölőszín 2 2_4 manuell" xfId="54857" xr:uid="{DC3150D7-DF6A-452E-B9A0-64BCF2A7DBB4}"/>
    <cellStyle name="40% - 3. jelölőszín 2 3" xfId="3965" xr:uid="{00000000-0005-0000-0000-0000503F0000}"/>
    <cellStyle name="40% - 3. jelölőszín 2 3 2" xfId="15391" xr:uid="{00000000-0005-0000-0000-0000513F0000}"/>
    <cellStyle name="40% - 3. jelölőszín 2 3 3" xfId="45054" xr:uid="{00000000-0005-0000-0000-0000523F0000}"/>
    <cellStyle name="40% - 3. jelölőszín 2 3_4 manuell" xfId="54858" xr:uid="{F95CF898-4070-4465-9403-7CD4CCF72D30}"/>
    <cellStyle name="40% - 3. jelölőszín 2 4" xfId="15392" xr:uid="{00000000-0005-0000-0000-0000543F0000}"/>
    <cellStyle name="40% - 3. jelölőszín 2 5" xfId="45055" xr:uid="{00000000-0005-0000-0000-0000553F0000}"/>
    <cellStyle name="40% - 3. jelölőszín 2_4 manuell" xfId="54859" xr:uid="{A425C8DE-DC8D-43F1-8225-F7CD3D9B69CD}"/>
    <cellStyle name="40% - 3. jelölőszín 3" xfId="3966" xr:uid="{00000000-0005-0000-0000-0000573F0000}"/>
    <cellStyle name="40% - 3. jelölőszín 3 2" xfId="15393" xr:uid="{00000000-0005-0000-0000-0000583F0000}"/>
    <cellStyle name="40% - 3. jelölőszín 3 3" xfId="45056" xr:uid="{00000000-0005-0000-0000-0000593F0000}"/>
    <cellStyle name="40% - 3. jelölőszín 3_4 manuell" xfId="54860" xr:uid="{B2B4D83E-A2E4-4D4B-89D2-FF272ED06C7B}"/>
    <cellStyle name="40% - 3. jelölőszín 4" xfId="3967" xr:uid="{00000000-0005-0000-0000-00005B3F0000}"/>
    <cellStyle name="40% - 3. jelölőszín 4 2" xfId="15394" xr:uid="{00000000-0005-0000-0000-00005C3F0000}"/>
    <cellStyle name="40% - 3. jelölőszín 4 3" xfId="45057" xr:uid="{00000000-0005-0000-0000-00005D3F0000}"/>
    <cellStyle name="40% - 3. jelölőszín 4_4 manuell" xfId="54861" xr:uid="{66150C89-633C-49FA-BB7D-0D2891356EC4}"/>
    <cellStyle name="40% - 3. jelölőszín 5" xfId="15395" xr:uid="{00000000-0005-0000-0000-00005F3F0000}"/>
    <cellStyle name="40% - 3. jelölőszín 6" xfId="45058"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9" xr:uid="{00000000-0005-0000-0000-0000663F0000}"/>
    <cellStyle name="40% - 4. jelölőszín 2 2_4 manuell" xfId="54862" xr:uid="{B9CDDCDE-F6B1-4674-AECB-802931948FF1}"/>
    <cellStyle name="40% - 4. jelölőszín 2 3" xfId="3972" xr:uid="{00000000-0005-0000-0000-0000683F0000}"/>
    <cellStyle name="40% - 4. jelölőszín 2 3 2" xfId="15397" xr:uid="{00000000-0005-0000-0000-0000693F0000}"/>
    <cellStyle name="40% - 4. jelölőszín 2 3 3" xfId="45060" xr:uid="{00000000-0005-0000-0000-00006A3F0000}"/>
    <cellStyle name="40% - 4. jelölőszín 2 3_4 manuell" xfId="54863" xr:uid="{86A9443D-81CA-4461-88B2-029874DE7213}"/>
    <cellStyle name="40% - 4. jelölőszín 2 4" xfId="15398" xr:uid="{00000000-0005-0000-0000-00006C3F0000}"/>
    <cellStyle name="40% - 4. jelölőszín 2 5" xfId="45061" xr:uid="{00000000-0005-0000-0000-00006D3F0000}"/>
    <cellStyle name="40% - 4. jelölőszín 2_4 manuell" xfId="54864" xr:uid="{0B5E8B43-8D30-4BE1-958D-9796D8120DB5}"/>
    <cellStyle name="40% - 4. jelölőszín 3" xfId="3973" xr:uid="{00000000-0005-0000-0000-00006F3F0000}"/>
    <cellStyle name="40% - 4. jelölőszín 3 2" xfId="15399" xr:uid="{00000000-0005-0000-0000-0000703F0000}"/>
    <cellStyle name="40% - 4. jelölőszín 3 3" xfId="45062" xr:uid="{00000000-0005-0000-0000-0000713F0000}"/>
    <cellStyle name="40% - 4. jelölőszín 3_4 manuell" xfId="54865" xr:uid="{E00EAD19-6904-40B2-A5D9-76C50A5D8E16}"/>
    <cellStyle name="40% - 4. jelölőszín 4" xfId="3974" xr:uid="{00000000-0005-0000-0000-0000733F0000}"/>
    <cellStyle name="40% - 4. jelölőszín 4 2" xfId="15400" xr:uid="{00000000-0005-0000-0000-0000743F0000}"/>
    <cellStyle name="40% - 4. jelölőszín 4 3" xfId="45063" xr:uid="{00000000-0005-0000-0000-0000753F0000}"/>
    <cellStyle name="40% - 4. jelölőszín 4_4 manuell" xfId="54866" xr:uid="{F15332DF-9752-45C6-B857-E14116EC419F}"/>
    <cellStyle name="40% - 4. jelölőszín 5" xfId="15401" xr:uid="{00000000-0005-0000-0000-0000773F0000}"/>
    <cellStyle name="40% - 4. jelölőszín 6" xfId="45064"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5" xr:uid="{00000000-0005-0000-0000-00007E3F0000}"/>
    <cellStyle name="40% - 5. jelölőszín 2 2_4 manuell" xfId="54867" xr:uid="{FA882E83-85D5-42F2-91DB-ED82014E2E6C}"/>
    <cellStyle name="40% - 5. jelölőszín 2 3" xfId="3979" xr:uid="{00000000-0005-0000-0000-0000803F0000}"/>
    <cellStyle name="40% - 5. jelölőszín 2 3 2" xfId="15403" xr:uid="{00000000-0005-0000-0000-0000813F0000}"/>
    <cellStyle name="40% - 5. jelölőszín 2 3 3" xfId="45066" xr:uid="{00000000-0005-0000-0000-0000823F0000}"/>
    <cellStyle name="40% - 5. jelölőszín 2 3_4 manuell" xfId="54868" xr:uid="{A2F0F554-E350-447E-A86F-76188DD4E803}"/>
    <cellStyle name="40% - 5. jelölőszín 2 4" xfId="15404" xr:uid="{00000000-0005-0000-0000-0000843F0000}"/>
    <cellStyle name="40% - 5. jelölőszín 2 5" xfId="45067" xr:uid="{00000000-0005-0000-0000-0000853F0000}"/>
    <cellStyle name="40% - 5. jelölőszín 2_4 manuell" xfId="54869" xr:uid="{23AC50A5-568C-4901-AE9D-768E0172C9E0}"/>
    <cellStyle name="40% - 5. jelölőszín 3" xfId="3980" xr:uid="{00000000-0005-0000-0000-0000873F0000}"/>
    <cellStyle name="40% - 5. jelölőszín 3 2" xfId="15405" xr:uid="{00000000-0005-0000-0000-0000883F0000}"/>
    <cellStyle name="40% - 5. jelölőszín 3 3" xfId="45068" xr:uid="{00000000-0005-0000-0000-0000893F0000}"/>
    <cellStyle name="40% - 5. jelölőszín 3_4 manuell" xfId="54870" xr:uid="{4BE3A89B-F432-4F86-A355-15AD8291FBF3}"/>
    <cellStyle name="40% - 5. jelölőszín 4" xfId="3981" xr:uid="{00000000-0005-0000-0000-00008B3F0000}"/>
    <cellStyle name="40% - 5. jelölőszín 4 2" xfId="15406" xr:uid="{00000000-0005-0000-0000-00008C3F0000}"/>
    <cellStyle name="40% - 5. jelölőszín 4 3" xfId="45069" xr:uid="{00000000-0005-0000-0000-00008D3F0000}"/>
    <cellStyle name="40% - 5. jelölőszín 4_4 manuell" xfId="54871" xr:uid="{3C3482A5-0BA2-40FD-803B-41656B07B588}"/>
    <cellStyle name="40% - 5. jelölőszín 5" xfId="15407" xr:uid="{00000000-0005-0000-0000-00008F3F0000}"/>
    <cellStyle name="40% - 5. jelölőszín 6" xfId="45070"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1" xr:uid="{00000000-0005-0000-0000-0000963F0000}"/>
    <cellStyle name="40% - 6. jelölőszín 2 2_4 manuell" xfId="54872" xr:uid="{2DE9936D-3E11-4844-A333-68C1E8E7D8C5}"/>
    <cellStyle name="40% - 6. jelölőszín 2 3" xfId="3986" xr:uid="{00000000-0005-0000-0000-0000983F0000}"/>
    <cellStyle name="40% - 6. jelölőszín 2 3 2" xfId="15409" xr:uid="{00000000-0005-0000-0000-0000993F0000}"/>
    <cellStyle name="40% - 6. jelölőszín 2 3 3" xfId="45072" xr:uid="{00000000-0005-0000-0000-00009A3F0000}"/>
    <cellStyle name="40% - 6. jelölőszín 2 3_4 manuell" xfId="54873" xr:uid="{AA013330-1ABE-4E67-9F61-DC97FBE82793}"/>
    <cellStyle name="40% - 6. jelölőszín 2 4" xfId="15410" xr:uid="{00000000-0005-0000-0000-00009C3F0000}"/>
    <cellStyle name="40% - 6. jelölőszín 2 5" xfId="45073" xr:uid="{00000000-0005-0000-0000-00009D3F0000}"/>
    <cellStyle name="40% - 6. jelölőszín 2_4 manuell" xfId="54874" xr:uid="{AD316F6E-9394-4EAC-BECC-1B28986B6DCA}"/>
    <cellStyle name="40% - 6. jelölőszín 3" xfId="3987" xr:uid="{00000000-0005-0000-0000-00009F3F0000}"/>
    <cellStyle name="40% - 6. jelölőszín 3 2" xfId="15411" xr:uid="{00000000-0005-0000-0000-0000A03F0000}"/>
    <cellStyle name="40% - 6. jelölőszín 3 3" xfId="45074" xr:uid="{00000000-0005-0000-0000-0000A13F0000}"/>
    <cellStyle name="40% - 6. jelölőszín 3_4 manuell" xfId="54875" xr:uid="{C19A32F8-FE2D-4FB9-92FC-F84103B65338}"/>
    <cellStyle name="40% - 6. jelölőszín 4" xfId="3988" xr:uid="{00000000-0005-0000-0000-0000A33F0000}"/>
    <cellStyle name="40% - 6. jelölőszín 4 2" xfId="15412" xr:uid="{00000000-0005-0000-0000-0000A43F0000}"/>
    <cellStyle name="40% - 6. jelölőszín 4 3" xfId="45075" xr:uid="{00000000-0005-0000-0000-0000A53F0000}"/>
    <cellStyle name="40% - 6. jelölőszín 4_4 manuell" xfId="54876" xr:uid="{8FBD3579-50D9-44BD-8A9E-A6368F44A5AE}"/>
    <cellStyle name="40% - 6. jelölőszín 5" xfId="15413" xr:uid="{00000000-0005-0000-0000-0000A73F0000}"/>
    <cellStyle name="40% - 6. jelölőszín 6" xfId="45076"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6" xr:uid="{00000000-0005-0000-0000-0000C13F0000}"/>
    <cellStyle name="40% - Accent1 18" xfId="45077" xr:uid="{00000000-0005-0000-0000-0000C23F0000}"/>
    <cellStyle name="40% - Accent1 19" xfId="45078"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9"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80" xr:uid="{00000000-0005-0000-0000-0000E13F0000}"/>
    <cellStyle name="40% - Accent1 2 3 2_AVA DVA EL" xfId="15455" xr:uid="{00000000-0005-0000-0000-0000E23F0000}"/>
    <cellStyle name="40% - Accent1 2 3 3" xfId="15456" xr:uid="{00000000-0005-0000-0000-0000E33F0000}"/>
    <cellStyle name="40% - Accent1 2 3 3 2" xfId="45081" xr:uid="{00000000-0005-0000-0000-0000E43F0000}"/>
    <cellStyle name="40% - Accent1 2 3 4" xfId="45082" xr:uid="{00000000-0005-0000-0000-0000E53F0000}"/>
    <cellStyle name="40% - Accent1 2 3 5" xfId="45083" xr:uid="{00000000-0005-0000-0000-0000E63F0000}"/>
    <cellStyle name="40% - Accent1 2 3 6" xfId="45084"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5"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6" xr:uid="{00000000-0005-0000-0000-0000FF3F0000}"/>
    <cellStyle name="40% - Accent1 2_4 manuell" xfId="54877"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7"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8"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7" xr:uid="{00000000-0005-0000-0000-000043420000}"/>
    <cellStyle name="40% - Accent2 14" xfId="45088" xr:uid="{00000000-0005-0000-0000-000044420000}"/>
    <cellStyle name="40% - Accent2 15" xfId="45089" xr:uid="{00000000-0005-0000-0000-000045420000}"/>
    <cellStyle name="40% - Accent2 16" xfId="45090"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1"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2" xr:uid="{00000000-0005-0000-0000-00005C420000}"/>
    <cellStyle name="40% - Accent2 2_4 manuell" xfId="54879"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3" xr:uid="{00000000-0005-0000-0000-000064420000}"/>
    <cellStyle name="40% - Accent2 3_4 manuell" xfId="54880"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8" xr:uid="{00000000-0005-0000-0000-0000B8420000}"/>
    <cellStyle name="40% - Accent3 19" xfId="45094"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5"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6" xr:uid="{00000000-0005-0000-0000-0000C7420000}"/>
    <cellStyle name="40% - Accent3 2 3 2_AVA DVA EL" xfId="16123" xr:uid="{00000000-0005-0000-0000-0000C8420000}"/>
    <cellStyle name="40% - Accent3 2 3 3" xfId="16124" xr:uid="{00000000-0005-0000-0000-0000C9420000}"/>
    <cellStyle name="40% - Accent3 2 3 3 2" xfId="45097" xr:uid="{00000000-0005-0000-0000-0000CA420000}"/>
    <cellStyle name="40% - Accent3 2 3 4" xfId="45098" xr:uid="{00000000-0005-0000-0000-0000CB420000}"/>
    <cellStyle name="40% - Accent3 2 3 5" xfId="45099" xr:uid="{00000000-0005-0000-0000-0000CC420000}"/>
    <cellStyle name="40% - Accent3 2 3 6" xfId="45100"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1"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2" xr:uid="{00000000-0005-0000-0000-0000E5420000}"/>
    <cellStyle name="40% - Accent3 2_4 manuell" xfId="54881" xr:uid="{775B86C6-8D0D-443C-8BA2-3EF6F9CA3D9A}"/>
    <cellStyle name="40% - Accent3 20" xfId="45103"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4" xr:uid="{00000000-0005-0000-0000-0000EE420000}"/>
    <cellStyle name="40% - Accent3 3_4 manuell" xfId="54882"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9" xr:uid="{00000000-0005-0000-0000-000056430000}"/>
    <cellStyle name="40% - Accent4 19" xfId="45105"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6"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7" xr:uid="{00000000-0005-0000-0000-000075430000}"/>
    <cellStyle name="40% - Accent4 2 3 2_AVA DVA EL" xfId="16257" xr:uid="{00000000-0005-0000-0000-000076430000}"/>
    <cellStyle name="40% - Accent4 2 3 3" xfId="16258" xr:uid="{00000000-0005-0000-0000-000077430000}"/>
    <cellStyle name="40% - Accent4 2 3 3 2" xfId="45108" xr:uid="{00000000-0005-0000-0000-000078430000}"/>
    <cellStyle name="40% - Accent4 2 3 4" xfId="45109" xr:uid="{00000000-0005-0000-0000-000079430000}"/>
    <cellStyle name="40% - Accent4 2 3 5" xfId="45110" xr:uid="{00000000-0005-0000-0000-00007A430000}"/>
    <cellStyle name="40% - Accent4 2 3 6" xfId="45111"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2"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3" xr:uid="{00000000-0005-0000-0000-000093430000}"/>
    <cellStyle name="40% - Accent4 2_4 manuell" xfId="54883" xr:uid="{4DFAF6D9-B33B-4250-918C-8749C69C98AF}"/>
    <cellStyle name="40% - Accent4 20" xfId="45114"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5" xr:uid="{00000000-0005-0000-0000-00009C430000}"/>
    <cellStyle name="40% - Accent4 3_4 manuell" xfId="54884"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30" xr:uid="{00000000-0005-0000-0000-0000E4430000}"/>
    <cellStyle name="40% - Accent5 14" xfId="45116" xr:uid="{00000000-0005-0000-0000-0000E5430000}"/>
    <cellStyle name="40% - Accent5 15" xfId="45117" xr:uid="{00000000-0005-0000-0000-0000E6430000}"/>
    <cellStyle name="40% - Accent5 16" xfId="45118"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9"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20" xr:uid="{00000000-0005-0000-0000-00001D440000}"/>
    <cellStyle name="40% - Accent5 2_4 manuell" xfId="54885"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1" xr:uid="{00000000-0005-0000-0000-000025440000}"/>
    <cellStyle name="40% - Accent5 3_4 manuell" xfId="54886"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1" xr:uid="{00000000-0005-0000-0000-000081440000}"/>
    <cellStyle name="40% - Accent6 19" xfId="45122"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3"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4" xr:uid="{00000000-0005-0000-0000-0000A0440000}"/>
    <cellStyle name="40% - Accent6 2 3 2_AVA DVA EL" xfId="16481" xr:uid="{00000000-0005-0000-0000-0000A1440000}"/>
    <cellStyle name="40% - Accent6 2 3 3" xfId="16482" xr:uid="{00000000-0005-0000-0000-0000A2440000}"/>
    <cellStyle name="40% - Accent6 2 3 3 2" xfId="45125" xr:uid="{00000000-0005-0000-0000-0000A3440000}"/>
    <cellStyle name="40% - Accent6 2 3 4" xfId="45126" xr:uid="{00000000-0005-0000-0000-0000A4440000}"/>
    <cellStyle name="40% - Accent6 2 3 5" xfId="45127" xr:uid="{00000000-0005-0000-0000-0000A5440000}"/>
    <cellStyle name="40% - Accent6 2 3 6" xfId="45128"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9"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30" xr:uid="{00000000-0005-0000-0000-0000BE440000}"/>
    <cellStyle name="40% - Accent6 2_4 manuell" xfId="54887" xr:uid="{BE1CFF84-6BB7-4452-B538-CF47DB9275DB}"/>
    <cellStyle name="40% - Accent6 20" xfId="45131"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2" xr:uid="{00000000-0005-0000-0000-0000C7440000}"/>
    <cellStyle name="40% - Accent6 3_4 manuell" xfId="54888"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3" xr:uid="{00000000-0005-0000-0000-000023450000}"/>
    <cellStyle name="40% - Énfasis1 2_4 manuell" xfId="54889" xr:uid="{D755F8ED-BFC9-4134-809C-704AE858F874}"/>
    <cellStyle name="40% - Énfasis1 3" xfId="4100" xr:uid="{00000000-0005-0000-0000-000025450000}"/>
    <cellStyle name="40% - Énfasis1 3 2" xfId="16583" xr:uid="{00000000-0005-0000-0000-000026450000}"/>
    <cellStyle name="40% - Énfasis1 3 3" xfId="45134" xr:uid="{00000000-0005-0000-0000-000027450000}"/>
    <cellStyle name="40% - Énfasis1 3_4 manuell" xfId="54890" xr:uid="{8D5D30EE-5D72-48C5-B7D5-D7AB94B0BE14}"/>
    <cellStyle name="40% - Énfasis1 4" xfId="16584" xr:uid="{00000000-0005-0000-0000-000029450000}"/>
    <cellStyle name="40% - Énfasis1 5" xfId="45135" xr:uid="{00000000-0005-0000-0000-00002A450000}"/>
    <cellStyle name="40% - Énfasis1_4 manuell" xfId="54891"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6" xr:uid="{00000000-0005-0000-0000-00002F450000}"/>
    <cellStyle name="40% - Énfasis2 2_4 manuell" xfId="54892" xr:uid="{29F3E08E-FFEE-442C-BDC9-B92D857BC788}"/>
    <cellStyle name="40% - Énfasis2 3" xfId="4103" xr:uid="{00000000-0005-0000-0000-000031450000}"/>
    <cellStyle name="40% - Énfasis2 3 2" xfId="16586" xr:uid="{00000000-0005-0000-0000-000032450000}"/>
    <cellStyle name="40% - Énfasis2 3 3" xfId="45137" xr:uid="{00000000-0005-0000-0000-000033450000}"/>
    <cellStyle name="40% - Énfasis2 3_4 manuell" xfId="54893" xr:uid="{31AD13DE-F016-4713-AC8D-64F7AD8C5AB1}"/>
    <cellStyle name="40% - Énfasis2 4" xfId="16587" xr:uid="{00000000-0005-0000-0000-000035450000}"/>
    <cellStyle name="40% - Énfasis2 5" xfId="45138" xr:uid="{00000000-0005-0000-0000-000036450000}"/>
    <cellStyle name="40% - Énfasis2_4 manuell" xfId="54894"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9" xr:uid="{00000000-0005-0000-0000-00003B450000}"/>
    <cellStyle name="40% - Énfasis3 2_4 manuell" xfId="54895" xr:uid="{9E26CF44-C050-4B94-8484-947E675E960E}"/>
    <cellStyle name="40% - Énfasis3 3" xfId="4106" xr:uid="{00000000-0005-0000-0000-00003D450000}"/>
    <cellStyle name="40% - Énfasis3 3 2" xfId="16589" xr:uid="{00000000-0005-0000-0000-00003E450000}"/>
    <cellStyle name="40% - Énfasis3 3 3" xfId="45140" xr:uid="{00000000-0005-0000-0000-00003F450000}"/>
    <cellStyle name="40% - Énfasis3 3_4 manuell" xfId="54896" xr:uid="{5DA57F6D-2059-4011-9702-8D62539210B7}"/>
    <cellStyle name="40% - Énfasis3 4" xfId="16590" xr:uid="{00000000-0005-0000-0000-000041450000}"/>
    <cellStyle name="40% - Énfasis3 5" xfId="45141" xr:uid="{00000000-0005-0000-0000-000042450000}"/>
    <cellStyle name="40% - Énfasis3_4 manuell" xfId="54897"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2" xr:uid="{00000000-0005-0000-0000-000047450000}"/>
    <cellStyle name="40% - Énfasis4 2_4 manuell" xfId="54898" xr:uid="{8A719BF1-A911-4D9A-A3D4-4EE6CAC6271A}"/>
    <cellStyle name="40% - Énfasis4 3" xfId="4109" xr:uid="{00000000-0005-0000-0000-000049450000}"/>
    <cellStyle name="40% - Énfasis4 3 2" xfId="16592" xr:uid="{00000000-0005-0000-0000-00004A450000}"/>
    <cellStyle name="40% - Énfasis4 3 3" xfId="45143" xr:uid="{00000000-0005-0000-0000-00004B450000}"/>
    <cellStyle name="40% - Énfasis4 3_4 manuell" xfId="54899" xr:uid="{9A66B504-EE34-4BCB-94F0-E833F6F0022F}"/>
    <cellStyle name="40% - Énfasis4 4" xfId="16593" xr:uid="{00000000-0005-0000-0000-00004D450000}"/>
    <cellStyle name="40% - Énfasis4 5" xfId="45144" xr:uid="{00000000-0005-0000-0000-00004E450000}"/>
    <cellStyle name="40% - Énfasis4_4 manuell" xfId="54900"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5" xr:uid="{00000000-0005-0000-0000-000053450000}"/>
    <cellStyle name="40% - Énfasis5 2_4 manuell" xfId="54901" xr:uid="{1F98F3CA-6A65-4947-8EBD-D794713F56D5}"/>
    <cellStyle name="40% - Énfasis5 3" xfId="4112" xr:uid="{00000000-0005-0000-0000-000055450000}"/>
    <cellStyle name="40% - Énfasis5 3 2" xfId="16595" xr:uid="{00000000-0005-0000-0000-000056450000}"/>
    <cellStyle name="40% - Énfasis5 3 3" xfId="45146" xr:uid="{00000000-0005-0000-0000-000057450000}"/>
    <cellStyle name="40% - Énfasis5 3_4 manuell" xfId="54902" xr:uid="{6A32E7F5-6E91-41B6-AC15-D8DC76F0102B}"/>
    <cellStyle name="40% - Énfasis5 4" xfId="16596" xr:uid="{00000000-0005-0000-0000-000059450000}"/>
    <cellStyle name="40% - Énfasis5 5" xfId="45147" xr:uid="{00000000-0005-0000-0000-00005A450000}"/>
    <cellStyle name="40% - Énfasis5_4 manuell" xfId="54903"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8" xr:uid="{00000000-0005-0000-0000-00005F450000}"/>
    <cellStyle name="40% - Énfasis6 2_4 manuell" xfId="54904" xr:uid="{17A4F3B8-5573-479F-A02F-C60BE05D0695}"/>
    <cellStyle name="40% - Énfasis6 3" xfId="4115" xr:uid="{00000000-0005-0000-0000-000061450000}"/>
    <cellStyle name="40% - Énfasis6 3 2" xfId="16598" xr:uid="{00000000-0005-0000-0000-000062450000}"/>
    <cellStyle name="40% - Énfasis6 3 3" xfId="45149" xr:uid="{00000000-0005-0000-0000-000063450000}"/>
    <cellStyle name="40% - Énfasis6 3_4 manuell" xfId="54905" xr:uid="{EF7ECED0-7CE5-4DE0-8D3E-AC8A1A53FE6D}"/>
    <cellStyle name="40% - Énfasis6 4" xfId="16599" xr:uid="{00000000-0005-0000-0000-000065450000}"/>
    <cellStyle name="40% - Énfasis6 5" xfId="45150" xr:uid="{00000000-0005-0000-0000-000066450000}"/>
    <cellStyle name="40% - Énfasis6_4 manuell" xfId="54906"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1" xr:uid="{00000000-0005-0000-0000-00007E450000}"/>
    <cellStyle name="40% - uthevingsfarge 1 10 2_4 manuell" xfId="54907" xr:uid="{31FD8204-BBE6-4D3A-93EE-F3C291393401}"/>
    <cellStyle name="40% - uthevingsfarge 1 10 3" xfId="4125" xr:uid="{00000000-0005-0000-0000-000080450000}"/>
    <cellStyle name="40% - uthevingsfarge 1 10 4" xfId="45152" xr:uid="{00000000-0005-0000-0000-000081450000}"/>
    <cellStyle name="40% - uthevingsfarge 1 10 5" xfId="45153" xr:uid="{00000000-0005-0000-0000-000082450000}"/>
    <cellStyle name="40% - uthevingsfarge 1 10_4 manuell" xfId="54908"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4" xr:uid="{00000000-0005-0000-0000-000087450000}"/>
    <cellStyle name="40% - uthevingsfarge 1 11 2_4 manuell" xfId="54909" xr:uid="{0B48F0E3-849C-40B1-8A2F-A4076EF7A2DB}"/>
    <cellStyle name="40% - uthevingsfarge 1 11 3" xfId="4129" xr:uid="{00000000-0005-0000-0000-000089450000}"/>
    <cellStyle name="40% - uthevingsfarge 1 11 4" xfId="45155" xr:uid="{00000000-0005-0000-0000-00008A450000}"/>
    <cellStyle name="40% - uthevingsfarge 1 11_4 manuell" xfId="54910"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6" xr:uid="{00000000-0005-0000-0000-00008F450000}"/>
    <cellStyle name="40% - uthevingsfarge 1 12 2_4 manuell" xfId="54911" xr:uid="{F16E8AC3-98AE-4D51-A420-340FFF524EB8}"/>
    <cellStyle name="40% - uthevingsfarge 1 12 3" xfId="4133" xr:uid="{00000000-0005-0000-0000-000091450000}"/>
    <cellStyle name="40% - uthevingsfarge 1 12 4" xfId="45157" xr:uid="{00000000-0005-0000-0000-000092450000}"/>
    <cellStyle name="40% - uthevingsfarge 1 12_4 manuell" xfId="54912"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8" xr:uid="{00000000-0005-0000-0000-000097450000}"/>
    <cellStyle name="40% - uthevingsfarge 1 13 2_4 manuell" xfId="54913" xr:uid="{3B42527C-6F19-432C-A501-F1AB7F464DB7}"/>
    <cellStyle name="40% - uthevingsfarge 1 13 3" xfId="4137" xr:uid="{00000000-0005-0000-0000-000099450000}"/>
    <cellStyle name="40% - uthevingsfarge 1 13 4" xfId="45159" xr:uid="{00000000-0005-0000-0000-00009A450000}"/>
    <cellStyle name="40% - uthevingsfarge 1 13_4 manuell" xfId="54914"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60" xr:uid="{00000000-0005-0000-0000-00009F450000}"/>
    <cellStyle name="40% - uthevingsfarge 1 14 2_4 manuell" xfId="54915" xr:uid="{CFCE23DE-E258-4C6E-850D-A8A087C24D29}"/>
    <cellStyle name="40% - uthevingsfarge 1 14 3" xfId="4141" xr:uid="{00000000-0005-0000-0000-0000A1450000}"/>
    <cellStyle name="40% - uthevingsfarge 1 14 4" xfId="45161" xr:uid="{00000000-0005-0000-0000-0000A2450000}"/>
    <cellStyle name="40% - uthevingsfarge 1 14_4 manuell" xfId="54916"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2" xr:uid="{00000000-0005-0000-0000-0000A7450000}"/>
    <cellStyle name="40% - uthevingsfarge 1 15 2_4 manuell" xfId="54917" xr:uid="{4619FE8A-1592-4D45-BAE6-BBBDE057450F}"/>
    <cellStyle name="40% - uthevingsfarge 1 15 3" xfId="4145" xr:uid="{00000000-0005-0000-0000-0000A9450000}"/>
    <cellStyle name="40% - uthevingsfarge 1 15 4" xfId="45163" xr:uid="{00000000-0005-0000-0000-0000AA450000}"/>
    <cellStyle name="40% - uthevingsfarge 1 15_4 manuell" xfId="54918"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4" xr:uid="{00000000-0005-0000-0000-0000AF450000}"/>
    <cellStyle name="40% - uthevingsfarge 1 16 2_4 manuell" xfId="54919" xr:uid="{8201A2B6-D0F2-4D71-9258-384F9BAC80D3}"/>
    <cellStyle name="40% - uthevingsfarge 1 16 3" xfId="4149" xr:uid="{00000000-0005-0000-0000-0000B1450000}"/>
    <cellStyle name="40% - uthevingsfarge 1 16 4" xfId="45165" xr:uid="{00000000-0005-0000-0000-0000B2450000}"/>
    <cellStyle name="40% - uthevingsfarge 1 16_4 manuell" xfId="54920"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6" xr:uid="{00000000-0005-0000-0000-0000B7450000}"/>
    <cellStyle name="40% - uthevingsfarge 1 17 2_4 manuell" xfId="54921" xr:uid="{B0FC29D0-9A9B-4543-8C87-4049D5C6BE88}"/>
    <cellStyle name="40% - uthevingsfarge 1 17 3" xfId="4153" xr:uid="{00000000-0005-0000-0000-0000B9450000}"/>
    <cellStyle name="40% - uthevingsfarge 1 17 4" xfId="45167" xr:uid="{00000000-0005-0000-0000-0000BA450000}"/>
    <cellStyle name="40% - uthevingsfarge 1 17_4 manuell" xfId="54922"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8" xr:uid="{00000000-0005-0000-0000-0000BF450000}"/>
    <cellStyle name="40% - uthevingsfarge 1 18 2_4 manuell" xfId="54923" xr:uid="{A6AC5308-7FC6-4C05-AE80-D45908DD7A93}"/>
    <cellStyle name="40% - uthevingsfarge 1 18 3" xfId="4157" xr:uid="{00000000-0005-0000-0000-0000C1450000}"/>
    <cellStyle name="40% - uthevingsfarge 1 18 4" xfId="45169" xr:uid="{00000000-0005-0000-0000-0000C2450000}"/>
    <cellStyle name="40% - uthevingsfarge 1 18_4 manuell" xfId="54924"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70" xr:uid="{00000000-0005-0000-0000-0000C7450000}"/>
    <cellStyle name="40% - uthevingsfarge 1 19 2_4 manuell" xfId="54925" xr:uid="{237B9927-6E3F-4942-9F25-71CCCCA49268}"/>
    <cellStyle name="40% - uthevingsfarge 1 19 3" xfId="4161" xr:uid="{00000000-0005-0000-0000-0000C9450000}"/>
    <cellStyle name="40% - uthevingsfarge 1 19 4" xfId="45171" xr:uid="{00000000-0005-0000-0000-0000CA450000}"/>
    <cellStyle name="40% - uthevingsfarge 1 19_4 manuell" xfId="54926"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2" xr:uid="{00000000-0005-0000-0000-0000D3450000}"/>
    <cellStyle name="40% - uthevingsfarge 1 2 14" xfId="45173" xr:uid="{00000000-0005-0000-0000-0000D4450000}"/>
    <cellStyle name="40% - uthevingsfarge 1 2 15" xfId="45174" xr:uid="{00000000-0005-0000-0000-0000D5450000}"/>
    <cellStyle name="40% - uthevingsfarge 1 2 16" xfId="45175" xr:uid="{00000000-0005-0000-0000-0000D6450000}"/>
    <cellStyle name="40% - uthevingsfarge 1 2 2" xfId="4163" xr:uid="{00000000-0005-0000-0000-0000D7450000}"/>
    <cellStyle name="40% - uthevingsfarge 1 2 2 10" xfId="45176" xr:uid="{00000000-0005-0000-0000-0000D8450000}"/>
    <cellStyle name="40% - uthevingsfarge 1 2 2 11" xfId="45177" xr:uid="{00000000-0005-0000-0000-0000D9450000}"/>
    <cellStyle name="40% - uthevingsfarge 1 2 2 2" xfId="4164" xr:uid="{00000000-0005-0000-0000-0000DA450000}"/>
    <cellStyle name="40% - uthevingsfarge 1 2 2 2 10" xfId="45178" xr:uid="{00000000-0005-0000-0000-0000DB450000}"/>
    <cellStyle name="40% - uthevingsfarge 1 2 2 2 2" xfId="16612" xr:uid="{00000000-0005-0000-0000-0000DC450000}"/>
    <cellStyle name="40% - uthevingsfarge 1 2 2 2 2 2" xfId="16613" xr:uid="{00000000-0005-0000-0000-0000DD450000}"/>
    <cellStyle name="40% - uthevingsfarge 1 2 2 2 2 2 2" xfId="45179" xr:uid="{00000000-0005-0000-0000-0000DE450000}"/>
    <cellStyle name="40% - uthevingsfarge 1 2 2 2 2 2 2 2" xfId="45180" xr:uid="{00000000-0005-0000-0000-0000DF450000}"/>
    <cellStyle name="40% - uthevingsfarge 1 2 2 2 2 2 3" xfId="45181" xr:uid="{00000000-0005-0000-0000-0000E0450000}"/>
    <cellStyle name="40% - uthevingsfarge 1 2 2 2 2 2_3. Chng in credit spreads" xfId="45182" xr:uid="{00000000-0005-0000-0000-0000E1450000}"/>
    <cellStyle name="40% - uthevingsfarge 1 2 2 2 2 3" xfId="16614" xr:uid="{00000000-0005-0000-0000-0000E2450000}"/>
    <cellStyle name="40% - uthevingsfarge 1 2 2 2 2 3 2" xfId="45183" xr:uid="{00000000-0005-0000-0000-0000E3450000}"/>
    <cellStyle name="40% - uthevingsfarge 1 2 2 2 2 4" xfId="45184" xr:uid="{00000000-0005-0000-0000-0000E4450000}"/>
    <cellStyle name="40% - uthevingsfarge 1 2 2 2 2 5" xfId="45185" xr:uid="{00000000-0005-0000-0000-0000E5450000}"/>
    <cellStyle name="40% - uthevingsfarge 1 2 2 2 2 6" xfId="45186" xr:uid="{00000000-0005-0000-0000-0000E6450000}"/>
    <cellStyle name="40% - uthevingsfarge 1 2 2 2 2_3. Chng in credit spreads" xfId="45187" xr:uid="{00000000-0005-0000-0000-0000E7450000}"/>
    <cellStyle name="40% - uthevingsfarge 1 2 2 2 3" xfId="16615" xr:uid="{00000000-0005-0000-0000-0000E8450000}"/>
    <cellStyle name="40% - uthevingsfarge 1 2 2 2 3 2" xfId="16616" xr:uid="{00000000-0005-0000-0000-0000E9450000}"/>
    <cellStyle name="40% - uthevingsfarge 1 2 2 2 3 2 2" xfId="45188" xr:uid="{00000000-0005-0000-0000-0000EA450000}"/>
    <cellStyle name="40% - uthevingsfarge 1 2 2 2 3 2 2 2" xfId="45189" xr:uid="{00000000-0005-0000-0000-0000EB450000}"/>
    <cellStyle name="40% - uthevingsfarge 1 2 2 2 3 2 3" xfId="45190" xr:uid="{00000000-0005-0000-0000-0000EC450000}"/>
    <cellStyle name="40% - uthevingsfarge 1 2 2 2 3 2_3. Chng in credit spreads" xfId="45191" xr:uid="{00000000-0005-0000-0000-0000ED450000}"/>
    <cellStyle name="40% - uthevingsfarge 1 2 2 2 3 3" xfId="16617" xr:uid="{00000000-0005-0000-0000-0000EE450000}"/>
    <cellStyle name="40% - uthevingsfarge 1 2 2 2 3 3 2" xfId="45192" xr:uid="{00000000-0005-0000-0000-0000EF450000}"/>
    <cellStyle name="40% - uthevingsfarge 1 2 2 2 3 4" xfId="45193" xr:uid="{00000000-0005-0000-0000-0000F0450000}"/>
    <cellStyle name="40% - uthevingsfarge 1 2 2 2 3 5" xfId="45194" xr:uid="{00000000-0005-0000-0000-0000F1450000}"/>
    <cellStyle name="40% - uthevingsfarge 1 2 2 2 3 6" xfId="45195" xr:uid="{00000000-0005-0000-0000-0000F2450000}"/>
    <cellStyle name="40% - uthevingsfarge 1 2 2 2 3_3. Chng in credit spreads" xfId="45196" xr:uid="{00000000-0005-0000-0000-0000F3450000}"/>
    <cellStyle name="40% - uthevingsfarge 1 2 2 2 4" xfId="16618" xr:uid="{00000000-0005-0000-0000-0000F4450000}"/>
    <cellStyle name="40% - uthevingsfarge 1 2 2 2 4 2" xfId="16619" xr:uid="{00000000-0005-0000-0000-0000F5450000}"/>
    <cellStyle name="40% - uthevingsfarge 1 2 2 2 4 2 2" xfId="45197" xr:uid="{00000000-0005-0000-0000-0000F6450000}"/>
    <cellStyle name="40% - uthevingsfarge 1 2 2 2 4 3" xfId="16620" xr:uid="{00000000-0005-0000-0000-0000F7450000}"/>
    <cellStyle name="40% - uthevingsfarge 1 2 2 2 4 4" xfId="45198" xr:uid="{00000000-0005-0000-0000-0000F8450000}"/>
    <cellStyle name="40% - uthevingsfarge 1 2 2 2 4 5" xfId="45199" xr:uid="{00000000-0005-0000-0000-0000F9450000}"/>
    <cellStyle name="40% - uthevingsfarge 1 2 2 2 4 6" xfId="45200" xr:uid="{00000000-0005-0000-0000-0000FA450000}"/>
    <cellStyle name="40% - uthevingsfarge 1 2 2 2 4_3. Chng in credit spreads" xfId="45201" xr:uid="{00000000-0005-0000-0000-0000FB450000}"/>
    <cellStyle name="40% - uthevingsfarge 1 2 2 2 5" xfId="16621" xr:uid="{00000000-0005-0000-0000-0000FC450000}"/>
    <cellStyle name="40% - uthevingsfarge 1 2 2 2 5 2" xfId="16622" xr:uid="{00000000-0005-0000-0000-0000FD450000}"/>
    <cellStyle name="40% - uthevingsfarge 1 2 2 2 5 2 2" xfId="45202" xr:uid="{00000000-0005-0000-0000-0000FE450000}"/>
    <cellStyle name="40% - uthevingsfarge 1 2 2 2 5 3" xfId="16623" xr:uid="{00000000-0005-0000-0000-0000FF450000}"/>
    <cellStyle name="40% - uthevingsfarge 1 2 2 2 5 4" xfId="45203" xr:uid="{00000000-0005-0000-0000-000000460000}"/>
    <cellStyle name="40% - uthevingsfarge 1 2 2 2 5 5" xfId="45204" xr:uid="{00000000-0005-0000-0000-000001460000}"/>
    <cellStyle name="40% - uthevingsfarge 1 2 2 2 5_3. Chng in credit spreads" xfId="45205" xr:uid="{00000000-0005-0000-0000-000002460000}"/>
    <cellStyle name="40% - uthevingsfarge 1 2 2 2 6" xfId="16624" xr:uid="{00000000-0005-0000-0000-000003460000}"/>
    <cellStyle name="40% - uthevingsfarge 1 2 2 2 6 2" xfId="45206" xr:uid="{00000000-0005-0000-0000-000004460000}"/>
    <cellStyle name="40% - uthevingsfarge 1 2 2 2 7" xfId="16625" xr:uid="{00000000-0005-0000-0000-000005460000}"/>
    <cellStyle name="40% - uthevingsfarge 1 2 2 2 8" xfId="45207" xr:uid="{00000000-0005-0000-0000-000006460000}"/>
    <cellStyle name="40% - uthevingsfarge 1 2 2 2 9" xfId="45208" xr:uid="{00000000-0005-0000-0000-000007460000}"/>
    <cellStyle name="40% - uthevingsfarge 1 2 2 2_3. Chng in credit spreads" xfId="45209" xr:uid="{00000000-0005-0000-0000-000008460000}"/>
    <cellStyle name="40% - uthevingsfarge 1 2 2 3" xfId="16626" xr:uid="{00000000-0005-0000-0000-000009460000}"/>
    <cellStyle name="40% - uthevingsfarge 1 2 2 3 2" xfId="16627" xr:uid="{00000000-0005-0000-0000-00000A460000}"/>
    <cellStyle name="40% - uthevingsfarge 1 2 2 3 2 2" xfId="45210" xr:uid="{00000000-0005-0000-0000-00000B460000}"/>
    <cellStyle name="40% - uthevingsfarge 1 2 2 3 2 2 2" xfId="45211" xr:uid="{00000000-0005-0000-0000-00000C460000}"/>
    <cellStyle name="40% - uthevingsfarge 1 2 2 3 2 3" xfId="45212" xr:uid="{00000000-0005-0000-0000-00000D460000}"/>
    <cellStyle name="40% - uthevingsfarge 1 2 2 3 2_3. Chng in credit spreads" xfId="45213" xr:uid="{00000000-0005-0000-0000-00000E460000}"/>
    <cellStyle name="40% - uthevingsfarge 1 2 2 3 3" xfId="16628" xr:uid="{00000000-0005-0000-0000-00000F460000}"/>
    <cellStyle name="40% - uthevingsfarge 1 2 2 3 3 2" xfId="45214" xr:uid="{00000000-0005-0000-0000-000010460000}"/>
    <cellStyle name="40% - uthevingsfarge 1 2 2 3 4" xfId="45215" xr:uid="{00000000-0005-0000-0000-000011460000}"/>
    <cellStyle name="40% - uthevingsfarge 1 2 2 3 5" xfId="45216" xr:uid="{00000000-0005-0000-0000-000012460000}"/>
    <cellStyle name="40% - uthevingsfarge 1 2 2 3 6" xfId="45217" xr:uid="{00000000-0005-0000-0000-000013460000}"/>
    <cellStyle name="40% - uthevingsfarge 1 2 2 3_3. Chng in credit spreads" xfId="45218" xr:uid="{00000000-0005-0000-0000-000014460000}"/>
    <cellStyle name="40% - uthevingsfarge 1 2 2 4" xfId="16629" xr:uid="{00000000-0005-0000-0000-000015460000}"/>
    <cellStyle name="40% - uthevingsfarge 1 2 2 4 2" xfId="16630" xr:uid="{00000000-0005-0000-0000-000016460000}"/>
    <cellStyle name="40% - uthevingsfarge 1 2 2 4 2 2" xfId="45219" xr:uid="{00000000-0005-0000-0000-000017460000}"/>
    <cellStyle name="40% - uthevingsfarge 1 2 2 4 2 2 2" xfId="45220" xr:uid="{00000000-0005-0000-0000-000018460000}"/>
    <cellStyle name="40% - uthevingsfarge 1 2 2 4 2 3" xfId="45221" xr:uid="{00000000-0005-0000-0000-000019460000}"/>
    <cellStyle name="40% - uthevingsfarge 1 2 2 4 2_3. Chng in credit spreads" xfId="45222" xr:uid="{00000000-0005-0000-0000-00001A460000}"/>
    <cellStyle name="40% - uthevingsfarge 1 2 2 4 3" xfId="16631" xr:uid="{00000000-0005-0000-0000-00001B460000}"/>
    <cellStyle name="40% - uthevingsfarge 1 2 2 4 3 2" xfId="45223" xr:uid="{00000000-0005-0000-0000-00001C460000}"/>
    <cellStyle name="40% - uthevingsfarge 1 2 2 4 4" xfId="45224" xr:uid="{00000000-0005-0000-0000-00001D460000}"/>
    <cellStyle name="40% - uthevingsfarge 1 2 2 4 5" xfId="45225" xr:uid="{00000000-0005-0000-0000-00001E460000}"/>
    <cellStyle name="40% - uthevingsfarge 1 2 2 4 6" xfId="45226" xr:uid="{00000000-0005-0000-0000-00001F460000}"/>
    <cellStyle name="40% - uthevingsfarge 1 2 2 4_3. Chng in credit spreads" xfId="45227" xr:uid="{00000000-0005-0000-0000-000020460000}"/>
    <cellStyle name="40% - uthevingsfarge 1 2 2 5" xfId="16632" xr:uid="{00000000-0005-0000-0000-000021460000}"/>
    <cellStyle name="40% - uthevingsfarge 1 2 2 5 2" xfId="16633" xr:uid="{00000000-0005-0000-0000-000022460000}"/>
    <cellStyle name="40% - uthevingsfarge 1 2 2 5 2 2" xfId="45228" xr:uid="{00000000-0005-0000-0000-000023460000}"/>
    <cellStyle name="40% - uthevingsfarge 1 2 2 5 2 2 2" xfId="45229" xr:uid="{00000000-0005-0000-0000-000024460000}"/>
    <cellStyle name="40% - uthevingsfarge 1 2 2 5 2 3" xfId="45230" xr:uid="{00000000-0005-0000-0000-000025460000}"/>
    <cellStyle name="40% - uthevingsfarge 1 2 2 5 2_3. Chng in credit spreads" xfId="45231" xr:uid="{00000000-0005-0000-0000-000026460000}"/>
    <cellStyle name="40% - uthevingsfarge 1 2 2 5 3" xfId="16634" xr:uid="{00000000-0005-0000-0000-000027460000}"/>
    <cellStyle name="40% - uthevingsfarge 1 2 2 5 3 2" xfId="45232" xr:uid="{00000000-0005-0000-0000-000028460000}"/>
    <cellStyle name="40% - uthevingsfarge 1 2 2 5 4" xfId="45233" xr:uid="{00000000-0005-0000-0000-000029460000}"/>
    <cellStyle name="40% - uthevingsfarge 1 2 2 5 5" xfId="45234" xr:uid="{00000000-0005-0000-0000-00002A460000}"/>
    <cellStyle name="40% - uthevingsfarge 1 2 2 5 6" xfId="45235" xr:uid="{00000000-0005-0000-0000-00002B460000}"/>
    <cellStyle name="40% - uthevingsfarge 1 2 2 5_3. Chng in credit spreads" xfId="45236" xr:uid="{00000000-0005-0000-0000-00002C460000}"/>
    <cellStyle name="40% - uthevingsfarge 1 2 2 6" xfId="16635" xr:uid="{00000000-0005-0000-0000-00002D460000}"/>
    <cellStyle name="40% - uthevingsfarge 1 2 2 6 2" xfId="16636" xr:uid="{00000000-0005-0000-0000-00002E460000}"/>
    <cellStyle name="40% - uthevingsfarge 1 2 2 6 2 2" xfId="45237" xr:uid="{00000000-0005-0000-0000-00002F460000}"/>
    <cellStyle name="40% - uthevingsfarge 1 2 2 6 3" xfId="16637" xr:uid="{00000000-0005-0000-0000-000030460000}"/>
    <cellStyle name="40% - uthevingsfarge 1 2 2 6 4" xfId="45238" xr:uid="{00000000-0005-0000-0000-000031460000}"/>
    <cellStyle name="40% - uthevingsfarge 1 2 2 6 5" xfId="45239" xr:uid="{00000000-0005-0000-0000-000032460000}"/>
    <cellStyle name="40% - uthevingsfarge 1 2 2 6 6" xfId="45240" xr:uid="{00000000-0005-0000-0000-000033460000}"/>
    <cellStyle name="40% - uthevingsfarge 1 2 2 6_3. Chng in credit spreads" xfId="45241" xr:uid="{00000000-0005-0000-0000-000034460000}"/>
    <cellStyle name="40% - uthevingsfarge 1 2 2 7" xfId="16638" xr:uid="{00000000-0005-0000-0000-000035460000}"/>
    <cellStyle name="40% - uthevingsfarge 1 2 2 7 2" xfId="45242" xr:uid="{00000000-0005-0000-0000-000036460000}"/>
    <cellStyle name="40% - uthevingsfarge 1 2 2 8" xfId="39932" xr:uid="{00000000-0005-0000-0000-000037460000}"/>
    <cellStyle name="40% - uthevingsfarge 1 2 2 9" xfId="45243" xr:uid="{00000000-0005-0000-0000-000038460000}"/>
    <cellStyle name="40% - uthevingsfarge 1 2 2_3. Chng in credit spreads" xfId="45244" xr:uid="{00000000-0005-0000-0000-000039460000}"/>
    <cellStyle name="40% - uthevingsfarge 1 2 3" xfId="12464" xr:uid="{00000000-0005-0000-0000-00003A460000}"/>
    <cellStyle name="40% - uthevingsfarge 1 2 3 10" xfId="45245" xr:uid="{00000000-0005-0000-0000-00003B460000}"/>
    <cellStyle name="40% - uthevingsfarge 1 2 3 2" xfId="16639" xr:uid="{00000000-0005-0000-0000-00003C460000}"/>
    <cellStyle name="40% - uthevingsfarge 1 2 3 2 2" xfId="16640" xr:uid="{00000000-0005-0000-0000-00003D460000}"/>
    <cellStyle name="40% - uthevingsfarge 1 2 3 2 2 2" xfId="45246" xr:uid="{00000000-0005-0000-0000-00003E460000}"/>
    <cellStyle name="40% - uthevingsfarge 1 2 3 2 2 2 2" xfId="45247" xr:uid="{00000000-0005-0000-0000-00003F460000}"/>
    <cellStyle name="40% - uthevingsfarge 1 2 3 2 2 3" xfId="45248" xr:uid="{00000000-0005-0000-0000-000040460000}"/>
    <cellStyle name="40% - uthevingsfarge 1 2 3 2 2_3. Chng in credit spreads" xfId="45249" xr:uid="{00000000-0005-0000-0000-000041460000}"/>
    <cellStyle name="40% - uthevingsfarge 1 2 3 2 3" xfId="16641" xr:uid="{00000000-0005-0000-0000-000042460000}"/>
    <cellStyle name="40% - uthevingsfarge 1 2 3 2 3 2" xfId="45250" xr:uid="{00000000-0005-0000-0000-000043460000}"/>
    <cellStyle name="40% - uthevingsfarge 1 2 3 2 3 2 2" xfId="45251" xr:uid="{00000000-0005-0000-0000-000044460000}"/>
    <cellStyle name="40% - uthevingsfarge 1 2 3 2 3 3" xfId="45252" xr:uid="{00000000-0005-0000-0000-000045460000}"/>
    <cellStyle name="40% - uthevingsfarge 1 2 3 2 3_3. Chng in credit spreads" xfId="45253" xr:uid="{00000000-0005-0000-0000-000046460000}"/>
    <cellStyle name="40% - uthevingsfarge 1 2 3 2 4" xfId="45254" xr:uid="{00000000-0005-0000-0000-000047460000}"/>
    <cellStyle name="40% - uthevingsfarge 1 2 3 2 4 2" xfId="45255" xr:uid="{00000000-0005-0000-0000-000048460000}"/>
    <cellStyle name="40% - uthevingsfarge 1 2 3 2 4 2 2" xfId="45256" xr:uid="{00000000-0005-0000-0000-000049460000}"/>
    <cellStyle name="40% - uthevingsfarge 1 2 3 2 4 3" xfId="45257" xr:uid="{00000000-0005-0000-0000-00004A460000}"/>
    <cellStyle name="40% - uthevingsfarge 1 2 3 2 4_3. Chng in credit spreads" xfId="45258" xr:uid="{00000000-0005-0000-0000-00004B460000}"/>
    <cellStyle name="40% - uthevingsfarge 1 2 3 2 5" xfId="45259" xr:uid="{00000000-0005-0000-0000-00004C460000}"/>
    <cellStyle name="40% - uthevingsfarge 1 2 3 2 5 2" xfId="45260" xr:uid="{00000000-0005-0000-0000-00004D460000}"/>
    <cellStyle name="40% - uthevingsfarge 1 2 3 2 6" xfId="45261" xr:uid="{00000000-0005-0000-0000-00004E460000}"/>
    <cellStyle name="40% - uthevingsfarge 1 2 3 2_3. Chng in credit spreads" xfId="45262" xr:uid="{00000000-0005-0000-0000-00004F460000}"/>
    <cellStyle name="40% - uthevingsfarge 1 2 3 3" xfId="16642" xr:uid="{00000000-0005-0000-0000-000050460000}"/>
    <cellStyle name="40% - uthevingsfarge 1 2 3 3 2" xfId="16643" xr:uid="{00000000-0005-0000-0000-000051460000}"/>
    <cellStyle name="40% - uthevingsfarge 1 2 3 3 2 2" xfId="45263" xr:uid="{00000000-0005-0000-0000-000052460000}"/>
    <cellStyle name="40% - uthevingsfarge 1 2 3 3 2 2 2" xfId="45264" xr:uid="{00000000-0005-0000-0000-000053460000}"/>
    <cellStyle name="40% - uthevingsfarge 1 2 3 3 2 3" xfId="45265" xr:uid="{00000000-0005-0000-0000-000054460000}"/>
    <cellStyle name="40% - uthevingsfarge 1 2 3 3 2_3. Chng in credit spreads" xfId="45266" xr:uid="{00000000-0005-0000-0000-000055460000}"/>
    <cellStyle name="40% - uthevingsfarge 1 2 3 3 3" xfId="16644" xr:uid="{00000000-0005-0000-0000-000056460000}"/>
    <cellStyle name="40% - uthevingsfarge 1 2 3 3 3 2" xfId="45267" xr:uid="{00000000-0005-0000-0000-000057460000}"/>
    <cellStyle name="40% - uthevingsfarge 1 2 3 3 4" xfId="45268" xr:uid="{00000000-0005-0000-0000-000058460000}"/>
    <cellStyle name="40% - uthevingsfarge 1 2 3 3 5" xfId="45269" xr:uid="{00000000-0005-0000-0000-000059460000}"/>
    <cellStyle name="40% - uthevingsfarge 1 2 3 3 6" xfId="45270" xr:uid="{00000000-0005-0000-0000-00005A460000}"/>
    <cellStyle name="40% - uthevingsfarge 1 2 3 3_3. Chng in credit spreads" xfId="45271" xr:uid="{00000000-0005-0000-0000-00005B460000}"/>
    <cellStyle name="40% - uthevingsfarge 1 2 3 4" xfId="16645" xr:uid="{00000000-0005-0000-0000-00005C460000}"/>
    <cellStyle name="40% - uthevingsfarge 1 2 3 4 2" xfId="16646" xr:uid="{00000000-0005-0000-0000-00005D460000}"/>
    <cellStyle name="40% - uthevingsfarge 1 2 3 4 2 2" xfId="45272" xr:uid="{00000000-0005-0000-0000-00005E460000}"/>
    <cellStyle name="40% - uthevingsfarge 1 2 3 4 3" xfId="16647" xr:uid="{00000000-0005-0000-0000-00005F460000}"/>
    <cellStyle name="40% - uthevingsfarge 1 2 3 4 4" xfId="45273" xr:uid="{00000000-0005-0000-0000-000060460000}"/>
    <cellStyle name="40% - uthevingsfarge 1 2 3 4 5" xfId="45274" xr:uid="{00000000-0005-0000-0000-000061460000}"/>
    <cellStyle name="40% - uthevingsfarge 1 2 3 4 6" xfId="45275" xr:uid="{00000000-0005-0000-0000-000062460000}"/>
    <cellStyle name="40% - uthevingsfarge 1 2 3 4_3. Chng in credit spreads" xfId="45276" xr:uid="{00000000-0005-0000-0000-000063460000}"/>
    <cellStyle name="40% - uthevingsfarge 1 2 3 5" xfId="16648" xr:uid="{00000000-0005-0000-0000-000064460000}"/>
    <cellStyle name="40% - uthevingsfarge 1 2 3 5 2" xfId="16649" xr:uid="{00000000-0005-0000-0000-000065460000}"/>
    <cellStyle name="40% - uthevingsfarge 1 2 3 5 2 2" xfId="45277" xr:uid="{00000000-0005-0000-0000-000066460000}"/>
    <cellStyle name="40% - uthevingsfarge 1 2 3 5 3" xfId="16650" xr:uid="{00000000-0005-0000-0000-000067460000}"/>
    <cellStyle name="40% - uthevingsfarge 1 2 3 5 4" xfId="45278" xr:uid="{00000000-0005-0000-0000-000068460000}"/>
    <cellStyle name="40% - uthevingsfarge 1 2 3 5 5" xfId="45279" xr:uid="{00000000-0005-0000-0000-000069460000}"/>
    <cellStyle name="40% - uthevingsfarge 1 2 3 5 6" xfId="45280" xr:uid="{00000000-0005-0000-0000-00006A460000}"/>
    <cellStyle name="40% - uthevingsfarge 1 2 3 5_3. Chng in credit spreads" xfId="45281" xr:uid="{00000000-0005-0000-0000-00006B460000}"/>
    <cellStyle name="40% - uthevingsfarge 1 2 3 6" xfId="16651" xr:uid="{00000000-0005-0000-0000-00006C460000}"/>
    <cellStyle name="40% - uthevingsfarge 1 2 3 6 2" xfId="45282" xr:uid="{00000000-0005-0000-0000-00006D460000}"/>
    <cellStyle name="40% - uthevingsfarge 1 2 3 6 2 2" xfId="45283" xr:uid="{00000000-0005-0000-0000-00006E460000}"/>
    <cellStyle name="40% - uthevingsfarge 1 2 3 6 3" xfId="45284" xr:uid="{00000000-0005-0000-0000-00006F460000}"/>
    <cellStyle name="40% - uthevingsfarge 1 2 3 6_3. Chng in credit spreads" xfId="45285" xr:uid="{00000000-0005-0000-0000-000070460000}"/>
    <cellStyle name="40% - uthevingsfarge 1 2 3 7" xfId="16652" xr:uid="{00000000-0005-0000-0000-000071460000}"/>
    <cellStyle name="40% - uthevingsfarge 1 2 3 7 2" xfId="45286" xr:uid="{00000000-0005-0000-0000-000072460000}"/>
    <cellStyle name="40% - uthevingsfarge 1 2 3 8" xfId="39933" xr:uid="{00000000-0005-0000-0000-000073460000}"/>
    <cellStyle name="40% - uthevingsfarge 1 2 3 9" xfId="45287" xr:uid="{00000000-0005-0000-0000-000074460000}"/>
    <cellStyle name="40% - uthevingsfarge 1 2 3_3. Chng in credit spreads" xfId="45288"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9" xr:uid="{00000000-0005-0000-0000-000079460000}"/>
    <cellStyle name="40% - uthevingsfarge 1 2 4 2 3" xfId="45290" xr:uid="{00000000-0005-0000-0000-00007A460000}"/>
    <cellStyle name="40% - uthevingsfarge 1 2 4 2_3. Chng in credit spreads" xfId="45291" xr:uid="{00000000-0005-0000-0000-00007B460000}"/>
    <cellStyle name="40% - uthevingsfarge 1 2 4 3" xfId="16656" xr:uid="{00000000-0005-0000-0000-00007C460000}"/>
    <cellStyle name="40% - uthevingsfarge 1 2 4 3 2" xfId="45292" xr:uid="{00000000-0005-0000-0000-00007D460000}"/>
    <cellStyle name="40% - uthevingsfarge 1 2 4 3 2 2" xfId="45293" xr:uid="{00000000-0005-0000-0000-00007E460000}"/>
    <cellStyle name="40% - uthevingsfarge 1 2 4 3 3" xfId="45294" xr:uid="{00000000-0005-0000-0000-00007F460000}"/>
    <cellStyle name="40% - uthevingsfarge 1 2 4 3_3. Chng in credit spreads" xfId="45295" xr:uid="{00000000-0005-0000-0000-000080460000}"/>
    <cellStyle name="40% - uthevingsfarge 1 2 4 4" xfId="16657" xr:uid="{00000000-0005-0000-0000-000081460000}"/>
    <cellStyle name="40% - uthevingsfarge 1 2 4 4 2" xfId="45296" xr:uid="{00000000-0005-0000-0000-000082460000}"/>
    <cellStyle name="40% - uthevingsfarge 1 2 4 4 2 2" xfId="45297" xr:uid="{00000000-0005-0000-0000-000083460000}"/>
    <cellStyle name="40% - uthevingsfarge 1 2 4 4 3" xfId="45298" xr:uid="{00000000-0005-0000-0000-000084460000}"/>
    <cellStyle name="40% - uthevingsfarge 1 2 4 4_3. Chng in credit spreads" xfId="45299" xr:uid="{00000000-0005-0000-0000-000085460000}"/>
    <cellStyle name="40% - uthevingsfarge 1 2 4 5" xfId="45300" xr:uid="{00000000-0005-0000-0000-000086460000}"/>
    <cellStyle name="40% - uthevingsfarge 1 2 4 5 2" xfId="45301" xr:uid="{00000000-0005-0000-0000-000087460000}"/>
    <cellStyle name="40% - uthevingsfarge 1 2 4 6" xfId="45302" xr:uid="{00000000-0005-0000-0000-000088460000}"/>
    <cellStyle name="40% - uthevingsfarge 1 2 4 7" xfId="45303" xr:uid="{00000000-0005-0000-0000-000089460000}"/>
    <cellStyle name="40% - uthevingsfarge 1 2 4_3. Chng in credit spreads" xfId="45304"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5" xr:uid="{00000000-0005-0000-0000-00008E460000}"/>
    <cellStyle name="40% - uthevingsfarge 1 2 5 2 3" xfId="45306" xr:uid="{00000000-0005-0000-0000-00008F460000}"/>
    <cellStyle name="40% - uthevingsfarge 1 2 5 2_3. Chng in credit spreads" xfId="45307" xr:uid="{00000000-0005-0000-0000-000090460000}"/>
    <cellStyle name="40% - uthevingsfarge 1 2 5 3" xfId="16661" xr:uid="{00000000-0005-0000-0000-000091460000}"/>
    <cellStyle name="40% - uthevingsfarge 1 2 5 3 2" xfId="45308" xr:uid="{00000000-0005-0000-0000-000092460000}"/>
    <cellStyle name="40% - uthevingsfarge 1 2 5 4" xfId="16662" xr:uid="{00000000-0005-0000-0000-000093460000}"/>
    <cellStyle name="40% - uthevingsfarge 1 2 5 5" xfId="45309" xr:uid="{00000000-0005-0000-0000-000094460000}"/>
    <cellStyle name="40% - uthevingsfarge 1 2 5 6" xfId="45310" xr:uid="{00000000-0005-0000-0000-000095460000}"/>
    <cellStyle name="40% - uthevingsfarge 1 2 5 7" xfId="45311" xr:uid="{00000000-0005-0000-0000-000096460000}"/>
    <cellStyle name="40% - uthevingsfarge 1 2 5_3. Chng in credit spreads" xfId="45312"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3" xr:uid="{00000000-0005-0000-0000-00009B460000}"/>
    <cellStyle name="40% - uthevingsfarge 1 2 6 2 3" xfId="45314" xr:uid="{00000000-0005-0000-0000-00009C460000}"/>
    <cellStyle name="40% - uthevingsfarge 1 2 6 2_3. Chng in credit spreads" xfId="45315" xr:uid="{00000000-0005-0000-0000-00009D460000}"/>
    <cellStyle name="40% - uthevingsfarge 1 2 6 3" xfId="16666" xr:uid="{00000000-0005-0000-0000-00009E460000}"/>
    <cellStyle name="40% - uthevingsfarge 1 2 6 3 2" xfId="45316" xr:uid="{00000000-0005-0000-0000-00009F460000}"/>
    <cellStyle name="40% - uthevingsfarge 1 2 6 4" xfId="16667" xr:uid="{00000000-0005-0000-0000-0000A0460000}"/>
    <cellStyle name="40% - uthevingsfarge 1 2 6 5" xfId="45317" xr:uid="{00000000-0005-0000-0000-0000A1460000}"/>
    <cellStyle name="40% - uthevingsfarge 1 2 6 6" xfId="45318" xr:uid="{00000000-0005-0000-0000-0000A2460000}"/>
    <cellStyle name="40% - uthevingsfarge 1 2 6 7" xfId="45319" xr:uid="{00000000-0005-0000-0000-0000A3460000}"/>
    <cellStyle name="40% - uthevingsfarge 1 2 6_3. Chng in credit spreads" xfId="45320"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1"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2" xr:uid="{00000000-0005-0000-0000-0000AC460000}"/>
    <cellStyle name="40% - uthevingsfarge 1 2 7 6" xfId="45323" xr:uid="{00000000-0005-0000-0000-0000AD460000}"/>
    <cellStyle name="40% - uthevingsfarge 1 2 7_3. Chng in credit spreads" xfId="45324" xr:uid="{00000000-0005-0000-0000-0000AE460000}"/>
    <cellStyle name="40% - uthevingsfarge 1 2 8" xfId="16674" xr:uid="{00000000-0005-0000-0000-0000AF460000}"/>
    <cellStyle name="40% - uthevingsfarge 1 2 8 2" xfId="16675" xr:uid="{00000000-0005-0000-0000-0000B0460000}"/>
    <cellStyle name="40% - uthevingsfarge 1 2 8 2 2" xfId="45325" xr:uid="{00000000-0005-0000-0000-0000B1460000}"/>
    <cellStyle name="40% - uthevingsfarge 1 2 8 3" xfId="16676" xr:uid="{00000000-0005-0000-0000-0000B2460000}"/>
    <cellStyle name="40% - uthevingsfarge 1 2 8 4" xfId="45326" xr:uid="{00000000-0005-0000-0000-0000B3460000}"/>
    <cellStyle name="40% - uthevingsfarge 1 2 8_3. Chng in credit spreads" xfId="45327"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8" xr:uid="{00000000-0005-0000-0000-0000BD460000}"/>
    <cellStyle name="40% - uthevingsfarge 1 20 2_4 manuell" xfId="54927" xr:uid="{D1554FFD-6F87-4703-8B1A-0955BC7E9504}"/>
    <cellStyle name="40% - uthevingsfarge 1 20 3" xfId="4169" xr:uid="{00000000-0005-0000-0000-0000BF460000}"/>
    <cellStyle name="40% - uthevingsfarge 1 20 4" xfId="45329" xr:uid="{00000000-0005-0000-0000-0000C0460000}"/>
    <cellStyle name="40% - uthevingsfarge 1 20_4 manuell" xfId="54928"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30" xr:uid="{00000000-0005-0000-0000-0000C5460000}"/>
    <cellStyle name="40% - uthevingsfarge 1 21 2_4 manuell" xfId="54929" xr:uid="{897F3432-3F81-4C47-B3DE-74A1A673BD6B}"/>
    <cellStyle name="40% - uthevingsfarge 1 21 3" xfId="4173" xr:uid="{00000000-0005-0000-0000-0000C7460000}"/>
    <cellStyle name="40% - uthevingsfarge 1 21 4" xfId="45331" xr:uid="{00000000-0005-0000-0000-0000C8460000}"/>
    <cellStyle name="40% - uthevingsfarge 1 21_4 manuell" xfId="54930"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2" xr:uid="{00000000-0005-0000-0000-0000CD460000}"/>
    <cellStyle name="40% - uthevingsfarge 1 22 2_4 manuell" xfId="54931" xr:uid="{8A79A53F-2C55-4E96-935A-6085B3A7F101}"/>
    <cellStyle name="40% - uthevingsfarge 1 22 3" xfId="4177" xr:uid="{00000000-0005-0000-0000-0000CF460000}"/>
    <cellStyle name="40% - uthevingsfarge 1 22 4" xfId="45333" xr:uid="{00000000-0005-0000-0000-0000D0460000}"/>
    <cellStyle name="40% - uthevingsfarge 1 22_4 manuell" xfId="54932"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4" xr:uid="{00000000-0005-0000-0000-0000D5460000}"/>
    <cellStyle name="40% - uthevingsfarge 1 23 2_4 manuell" xfId="54933" xr:uid="{31D65B93-E2BF-430B-B7CE-3BAD649AD787}"/>
    <cellStyle name="40% - uthevingsfarge 1 23 3" xfId="4181" xr:uid="{00000000-0005-0000-0000-0000D7460000}"/>
    <cellStyle name="40% - uthevingsfarge 1 23 4" xfId="45335" xr:uid="{00000000-0005-0000-0000-0000D8460000}"/>
    <cellStyle name="40% - uthevingsfarge 1 23_4 manuell" xfId="54934"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6" xr:uid="{00000000-0005-0000-0000-0000DD460000}"/>
    <cellStyle name="40% - uthevingsfarge 1 24 2_4 manuell" xfId="54935" xr:uid="{6E54B2C6-F9E9-46D0-98D3-A988EDE97641}"/>
    <cellStyle name="40% - uthevingsfarge 1 24 3" xfId="4185" xr:uid="{00000000-0005-0000-0000-0000DF460000}"/>
    <cellStyle name="40% - uthevingsfarge 1 24 4" xfId="45337" xr:uid="{00000000-0005-0000-0000-0000E0460000}"/>
    <cellStyle name="40% - uthevingsfarge 1 24_4 manuell" xfId="54936"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8" xr:uid="{00000000-0005-0000-0000-0000E5460000}"/>
    <cellStyle name="40% - uthevingsfarge 1 25 2_4 manuell" xfId="54937" xr:uid="{6B6D49ED-3F7E-4C5E-91D4-C8BC03F017A0}"/>
    <cellStyle name="40% - uthevingsfarge 1 25 3" xfId="4189" xr:uid="{00000000-0005-0000-0000-0000E7460000}"/>
    <cellStyle name="40% - uthevingsfarge 1 25 4" xfId="45339" xr:uid="{00000000-0005-0000-0000-0000E8460000}"/>
    <cellStyle name="40% - uthevingsfarge 1 25_4 manuell" xfId="54938"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40" xr:uid="{00000000-0005-0000-0000-0000ED460000}"/>
    <cellStyle name="40% - uthevingsfarge 1 26 2_4 manuell" xfId="54939" xr:uid="{64875226-CAFF-4BED-87A8-0EA3083C6432}"/>
    <cellStyle name="40% - uthevingsfarge 1 26 3" xfId="4193" xr:uid="{00000000-0005-0000-0000-0000EF460000}"/>
    <cellStyle name="40% - uthevingsfarge 1 26 4" xfId="45341" xr:uid="{00000000-0005-0000-0000-0000F0460000}"/>
    <cellStyle name="40% - uthevingsfarge 1 26_4 manuell" xfId="54940"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2" xr:uid="{00000000-0005-0000-0000-0000F5460000}"/>
    <cellStyle name="40% - uthevingsfarge 1 27 2_4 manuell" xfId="54941" xr:uid="{9AA40B94-6913-4987-A8FF-3E1EE9A80459}"/>
    <cellStyle name="40% - uthevingsfarge 1 27 3" xfId="4197" xr:uid="{00000000-0005-0000-0000-0000F7460000}"/>
    <cellStyle name="40% - uthevingsfarge 1 27 4" xfId="45343" xr:uid="{00000000-0005-0000-0000-0000F8460000}"/>
    <cellStyle name="40% - uthevingsfarge 1 27_4 manuell" xfId="54942"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4" xr:uid="{00000000-0005-0000-0000-0000FD460000}"/>
    <cellStyle name="40% - uthevingsfarge 1 28 2_4 manuell" xfId="54943" xr:uid="{E031CE10-0FE8-4D9D-A805-8E3B11D628BF}"/>
    <cellStyle name="40% - uthevingsfarge 1 28 3" xfId="4201" xr:uid="{00000000-0005-0000-0000-0000FF460000}"/>
    <cellStyle name="40% - uthevingsfarge 1 28 4" xfId="45345" xr:uid="{00000000-0005-0000-0000-000000470000}"/>
    <cellStyle name="40% - uthevingsfarge 1 28_4 manuell" xfId="54944"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6" xr:uid="{00000000-0005-0000-0000-000005470000}"/>
    <cellStyle name="40% - uthevingsfarge 1 29 2_4 manuell" xfId="54945" xr:uid="{CFFB1101-2BFA-4F8F-B60C-B50F2C34C31D}"/>
    <cellStyle name="40% - uthevingsfarge 1 29 3" xfId="4205" xr:uid="{00000000-0005-0000-0000-000007470000}"/>
    <cellStyle name="40% - uthevingsfarge 1 29 4" xfId="45347" xr:uid="{00000000-0005-0000-0000-000008470000}"/>
    <cellStyle name="40% - uthevingsfarge 1 29_4 manuell" xfId="54946" xr:uid="{8CBE596F-F439-43E8-9783-FE01ED80B1DB}"/>
    <cellStyle name="40% - uthevingsfarge 1 3" xfId="4206" xr:uid="{00000000-0005-0000-0000-00000A470000}"/>
    <cellStyle name="40% - uthevingsfarge 1 3 10" xfId="45348" xr:uid="{00000000-0005-0000-0000-00000B470000}"/>
    <cellStyle name="40% - uthevingsfarge 1 3 11" xfId="45349" xr:uid="{00000000-0005-0000-0000-00000C470000}"/>
    <cellStyle name="40% - uthevingsfarge 1 3 2" xfId="4207" xr:uid="{00000000-0005-0000-0000-00000D470000}"/>
    <cellStyle name="40% - uthevingsfarge 1 3 2 10" xfId="45350" xr:uid="{00000000-0005-0000-0000-00000E470000}"/>
    <cellStyle name="40% - uthevingsfarge 1 3 2 2" xfId="4208" xr:uid="{00000000-0005-0000-0000-00000F470000}"/>
    <cellStyle name="40% - uthevingsfarge 1 3 2 2 2" xfId="16681" xr:uid="{00000000-0005-0000-0000-000010470000}"/>
    <cellStyle name="40% - uthevingsfarge 1 3 2 2 2 2" xfId="45351" xr:uid="{00000000-0005-0000-0000-000011470000}"/>
    <cellStyle name="40% - uthevingsfarge 1 3 2 2 2 2 2" xfId="45352" xr:uid="{00000000-0005-0000-0000-000012470000}"/>
    <cellStyle name="40% - uthevingsfarge 1 3 2 2 2 3" xfId="45353" xr:uid="{00000000-0005-0000-0000-000013470000}"/>
    <cellStyle name="40% - uthevingsfarge 1 3 2 2 2_3. Chng in credit spreads" xfId="45354" xr:uid="{00000000-0005-0000-0000-000014470000}"/>
    <cellStyle name="40% - uthevingsfarge 1 3 2 2 3" xfId="16682" xr:uid="{00000000-0005-0000-0000-000015470000}"/>
    <cellStyle name="40% - uthevingsfarge 1 3 2 2 3 2" xfId="45355" xr:uid="{00000000-0005-0000-0000-000016470000}"/>
    <cellStyle name="40% - uthevingsfarge 1 3 2 2 3 2 2" xfId="45356" xr:uid="{00000000-0005-0000-0000-000017470000}"/>
    <cellStyle name="40% - uthevingsfarge 1 3 2 2 3 3" xfId="45357" xr:uid="{00000000-0005-0000-0000-000018470000}"/>
    <cellStyle name="40% - uthevingsfarge 1 3 2 2 3_3. Chng in credit spreads" xfId="45358" xr:uid="{00000000-0005-0000-0000-000019470000}"/>
    <cellStyle name="40% - uthevingsfarge 1 3 2 2 4" xfId="45359" xr:uid="{00000000-0005-0000-0000-00001A470000}"/>
    <cellStyle name="40% - uthevingsfarge 1 3 2 2 4 2" xfId="45360" xr:uid="{00000000-0005-0000-0000-00001B470000}"/>
    <cellStyle name="40% - uthevingsfarge 1 3 2 2 5" xfId="45361" xr:uid="{00000000-0005-0000-0000-00001C470000}"/>
    <cellStyle name="40% - uthevingsfarge 1 3 2 2 6" xfId="45362" xr:uid="{00000000-0005-0000-0000-00001D470000}"/>
    <cellStyle name="40% - uthevingsfarge 1 3 2 2_3. Chng in credit spreads" xfId="45363" xr:uid="{00000000-0005-0000-0000-00001E470000}"/>
    <cellStyle name="40% - uthevingsfarge 1 3 2 3" xfId="16683" xr:uid="{00000000-0005-0000-0000-00001F470000}"/>
    <cellStyle name="40% - uthevingsfarge 1 3 2 3 2" xfId="16684" xr:uid="{00000000-0005-0000-0000-000020470000}"/>
    <cellStyle name="40% - uthevingsfarge 1 3 2 3 2 2" xfId="45364" xr:uid="{00000000-0005-0000-0000-000021470000}"/>
    <cellStyle name="40% - uthevingsfarge 1 3 2 3 3" xfId="16685" xr:uid="{00000000-0005-0000-0000-000022470000}"/>
    <cellStyle name="40% - uthevingsfarge 1 3 2 3 4" xfId="45365" xr:uid="{00000000-0005-0000-0000-000023470000}"/>
    <cellStyle name="40% - uthevingsfarge 1 3 2 3 5" xfId="45366" xr:uid="{00000000-0005-0000-0000-000024470000}"/>
    <cellStyle name="40% - uthevingsfarge 1 3 2 3 6" xfId="45367" xr:uid="{00000000-0005-0000-0000-000025470000}"/>
    <cellStyle name="40% - uthevingsfarge 1 3 2 3_3. Chng in credit spreads" xfId="45368" xr:uid="{00000000-0005-0000-0000-000026470000}"/>
    <cellStyle name="40% - uthevingsfarge 1 3 2 4" xfId="16686" xr:uid="{00000000-0005-0000-0000-000027470000}"/>
    <cellStyle name="40% - uthevingsfarge 1 3 2 4 2" xfId="16687" xr:uid="{00000000-0005-0000-0000-000028470000}"/>
    <cellStyle name="40% - uthevingsfarge 1 3 2 4 2 2" xfId="45369" xr:uid="{00000000-0005-0000-0000-000029470000}"/>
    <cellStyle name="40% - uthevingsfarge 1 3 2 4 3" xfId="16688" xr:uid="{00000000-0005-0000-0000-00002A470000}"/>
    <cellStyle name="40% - uthevingsfarge 1 3 2 4 4" xfId="45370" xr:uid="{00000000-0005-0000-0000-00002B470000}"/>
    <cellStyle name="40% - uthevingsfarge 1 3 2 4 5" xfId="45371" xr:uid="{00000000-0005-0000-0000-00002C470000}"/>
    <cellStyle name="40% - uthevingsfarge 1 3 2 4 6" xfId="45372" xr:uid="{00000000-0005-0000-0000-00002D470000}"/>
    <cellStyle name="40% - uthevingsfarge 1 3 2 4_3. Chng in credit spreads" xfId="45373"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4" xr:uid="{00000000-0005-0000-0000-000032470000}"/>
    <cellStyle name="40% - uthevingsfarge 1 3 2 5 5" xfId="45375" xr:uid="{00000000-0005-0000-0000-000033470000}"/>
    <cellStyle name="40% - uthevingsfarge 1 3 2 5 6" xfId="45376"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7" xr:uid="{00000000-0005-0000-0000-00003A470000}"/>
    <cellStyle name="40% - uthevingsfarge 1 3 2 9" xfId="45378" xr:uid="{00000000-0005-0000-0000-00003B470000}"/>
    <cellStyle name="40% - uthevingsfarge 1 3 2_3. Chng in credit spreads" xfId="45379" xr:uid="{00000000-0005-0000-0000-00003C470000}"/>
    <cellStyle name="40% - uthevingsfarge 1 3 3" xfId="4209" xr:uid="{00000000-0005-0000-0000-00003D470000}"/>
    <cellStyle name="40% - uthevingsfarge 1 3 3 2" xfId="16697" xr:uid="{00000000-0005-0000-0000-00003E470000}"/>
    <cellStyle name="40% - uthevingsfarge 1 3 3 2 2" xfId="45380" xr:uid="{00000000-0005-0000-0000-00003F470000}"/>
    <cellStyle name="40% - uthevingsfarge 1 3 3 2 2 2" xfId="45381" xr:uid="{00000000-0005-0000-0000-000040470000}"/>
    <cellStyle name="40% - uthevingsfarge 1 3 3 2 2 2 2" xfId="45382" xr:uid="{00000000-0005-0000-0000-000041470000}"/>
    <cellStyle name="40% - uthevingsfarge 1 3 3 2 2 3" xfId="45383" xr:uid="{00000000-0005-0000-0000-000042470000}"/>
    <cellStyle name="40% - uthevingsfarge 1 3 3 2 2_3. Chng in credit spreads" xfId="45384" xr:uid="{00000000-0005-0000-0000-000043470000}"/>
    <cellStyle name="40% - uthevingsfarge 1 3 3 2 3" xfId="45385" xr:uid="{00000000-0005-0000-0000-000044470000}"/>
    <cellStyle name="40% - uthevingsfarge 1 3 3 2 3 2" xfId="45386" xr:uid="{00000000-0005-0000-0000-000045470000}"/>
    <cellStyle name="40% - uthevingsfarge 1 3 3 2 3 2 2" xfId="45387" xr:uid="{00000000-0005-0000-0000-000046470000}"/>
    <cellStyle name="40% - uthevingsfarge 1 3 3 2 3 3" xfId="45388" xr:uid="{00000000-0005-0000-0000-000047470000}"/>
    <cellStyle name="40% - uthevingsfarge 1 3 3 2 3_3. Chng in credit spreads" xfId="45389" xr:uid="{00000000-0005-0000-0000-000048470000}"/>
    <cellStyle name="40% - uthevingsfarge 1 3 3 2 4" xfId="45390" xr:uid="{00000000-0005-0000-0000-000049470000}"/>
    <cellStyle name="40% - uthevingsfarge 1 3 3 2 4 2" xfId="45391" xr:uid="{00000000-0005-0000-0000-00004A470000}"/>
    <cellStyle name="40% - uthevingsfarge 1 3 3 2 5" xfId="45392" xr:uid="{00000000-0005-0000-0000-00004B470000}"/>
    <cellStyle name="40% - uthevingsfarge 1 3 3 2_3. Chng in credit spreads" xfId="45393" xr:uid="{00000000-0005-0000-0000-00004C470000}"/>
    <cellStyle name="40% - uthevingsfarge 1 3 3 3" xfId="16698" xr:uid="{00000000-0005-0000-0000-00004D470000}"/>
    <cellStyle name="40% - uthevingsfarge 1 3 3 3 2" xfId="45394" xr:uid="{00000000-0005-0000-0000-00004E470000}"/>
    <cellStyle name="40% - uthevingsfarge 1 3 3 3 2 2" xfId="45395" xr:uid="{00000000-0005-0000-0000-00004F470000}"/>
    <cellStyle name="40% - uthevingsfarge 1 3 3 3 3" xfId="45396" xr:uid="{00000000-0005-0000-0000-000050470000}"/>
    <cellStyle name="40% - uthevingsfarge 1 3 3 3_3. Chng in credit spreads" xfId="45397" xr:uid="{00000000-0005-0000-0000-000051470000}"/>
    <cellStyle name="40% - uthevingsfarge 1 3 3 4" xfId="45398" xr:uid="{00000000-0005-0000-0000-000052470000}"/>
    <cellStyle name="40% - uthevingsfarge 1 3 3 4 2" xfId="45399" xr:uid="{00000000-0005-0000-0000-000053470000}"/>
    <cellStyle name="40% - uthevingsfarge 1 3 3 4 2 2" xfId="45400" xr:uid="{00000000-0005-0000-0000-000054470000}"/>
    <cellStyle name="40% - uthevingsfarge 1 3 3 4 3" xfId="45401" xr:uid="{00000000-0005-0000-0000-000055470000}"/>
    <cellStyle name="40% - uthevingsfarge 1 3 3 4_3. Chng in credit spreads" xfId="45402" xr:uid="{00000000-0005-0000-0000-000056470000}"/>
    <cellStyle name="40% - uthevingsfarge 1 3 3 5" xfId="45403" xr:uid="{00000000-0005-0000-0000-000057470000}"/>
    <cellStyle name="40% - uthevingsfarge 1 3 3 5 2" xfId="45404" xr:uid="{00000000-0005-0000-0000-000058470000}"/>
    <cellStyle name="40% - uthevingsfarge 1 3 3 6" xfId="45405" xr:uid="{00000000-0005-0000-0000-000059470000}"/>
    <cellStyle name="40% - uthevingsfarge 1 3 3_3. Chng in credit spreads" xfId="45406" xr:uid="{00000000-0005-0000-0000-00005A470000}"/>
    <cellStyle name="40% - uthevingsfarge 1 3 4" xfId="16699" xr:uid="{00000000-0005-0000-0000-00005B470000}"/>
    <cellStyle name="40% - uthevingsfarge 1 3 4 2" xfId="16700" xr:uid="{00000000-0005-0000-0000-00005C470000}"/>
    <cellStyle name="40% - uthevingsfarge 1 3 4 2 2" xfId="45407" xr:uid="{00000000-0005-0000-0000-00005D470000}"/>
    <cellStyle name="40% - uthevingsfarge 1 3 4 2 2 2" xfId="45408" xr:uid="{00000000-0005-0000-0000-00005E470000}"/>
    <cellStyle name="40% - uthevingsfarge 1 3 4 2 3" xfId="45409" xr:uid="{00000000-0005-0000-0000-00005F470000}"/>
    <cellStyle name="40% - uthevingsfarge 1 3 4 2_3. Chng in credit spreads" xfId="45410" xr:uid="{00000000-0005-0000-0000-000060470000}"/>
    <cellStyle name="40% - uthevingsfarge 1 3 4 3" xfId="16701" xr:uid="{00000000-0005-0000-0000-000061470000}"/>
    <cellStyle name="40% - uthevingsfarge 1 3 4 3 2" xfId="45411" xr:uid="{00000000-0005-0000-0000-000062470000}"/>
    <cellStyle name="40% - uthevingsfarge 1 3 4 3 2 2" xfId="45412" xr:uid="{00000000-0005-0000-0000-000063470000}"/>
    <cellStyle name="40% - uthevingsfarge 1 3 4 3 3" xfId="45413" xr:uid="{00000000-0005-0000-0000-000064470000}"/>
    <cellStyle name="40% - uthevingsfarge 1 3 4 3_3. Chng in credit spreads" xfId="45414" xr:uid="{00000000-0005-0000-0000-000065470000}"/>
    <cellStyle name="40% - uthevingsfarge 1 3 4 4" xfId="45415" xr:uid="{00000000-0005-0000-0000-000066470000}"/>
    <cellStyle name="40% - uthevingsfarge 1 3 4 4 2" xfId="45416" xr:uid="{00000000-0005-0000-0000-000067470000}"/>
    <cellStyle name="40% - uthevingsfarge 1 3 4 5" xfId="45417" xr:uid="{00000000-0005-0000-0000-000068470000}"/>
    <cellStyle name="40% - uthevingsfarge 1 3 4 6" xfId="45418" xr:uid="{00000000-0005-0000-0000-000069470000}"/>
    <cellStyle name="40% - uthevingsfarge 1 3 4_3. Chng in credit spreads" xfId="45419" xr:uid="{00000000-0005-0000-0000-00006A470000}"/>
    <cellStyle name="40% - uthevingsfarge 1 3 5" xfId="16702" xr:uid="{00000000-0005-0000-0000-00006B470000}"/>
    <cellStyle name="40% - uthevingsfarge 1 3 5 2" xfId="16703" xr:uid="{00000000-0005-0000-0000-00006C470000}"/>
    <cellStyle name="40% - uthevingsfarge 1 3 5 2 2" xfId="45420" xr:uid="{00000000-0005-0000-0000-00006D470000}"/>
    <cellStyle name="40% - uthevingsfarge 1 3 5 3" xfId="16704" xr:uid="{00000000-0005-0000-0000-00006E470000}"/>
    <cellStyle name="40% - uthevingsfarge 1 3 5 4" xfId="45421" xr:uid="{00000000-0005-0000-0000-00006F470000}"/>
    <cellStyle name="40% - uthevingsfarge 1 3 5 5" xfId="45422" xr:uid="{00000000-0005-0000-0000-000070470000}"/>
    <cellStyle name="40% - uthevingsfarge 1 3 5 6" xfId="45423" xr:uid="{00000000-0005-0000-0000-000071470000}"/>
    <cellStyle name="40% - uthevingsfarge 1 3 5_3. Chng in credit spreads" xfId="45424" xr:uid="{00000000-0005-0000-0000-000072470000}"/>
    <cellStyle name="40% - uthevingsfarge 1 3 6" xfId="16705" xr:uid="{00000000-0005-0000-0000-000073470000}"/>
    <cellStyle name="40% - uthevingsfarge 1 3 6 2" xfId="16706" xr:uid="{00000000-0005-0000-0000-000074470000}"/>
    <cellStyle name="40% - uthevingsfarge 1 3 6 2 2" xfId="45425" xr:uid="{00000000-0005-0000-0000-000075470000}"/>
    <cellStyle name="40% - uthevingsfarge 1 3 6 3" xfId="16707" xr:uid="{00000000-0005-0000-0000-000076470000}"/>
    <cellStyle name="40% - uthevingsfarge 1 3 6 4" xfId="45426" xr:uid="{00000000-0005-0000-0000-000077470000}"/>
    <cellStyle name="40% - uthevingsfarge 1 3 6 5" xfId="45427" xr:uid="{00000000-0005-0000-0000-000078470000}"/>
    <cellStyle name="40% - uthevingsfarge 1 3 6 6" xfId="45428" xr:uid="{00000000-0005-0000-0000-000079470000}"/>
    <cellStyle name="40% - uthevingsfarge 1 3 6_3. Chng in credit spreads" xfId="45429" xr:uid="{00000000-0005-0000-0000-00007A470000}"/>
    <cellStyle name="40% - uthevingsfarge 1 3 7" xfId="16708" xr:uid="{00000000-0005-0000-0000-00007B470000}"/>
    <cellStyle name="40% - uthevingsfarge 1 3 7 2" xfId="16709" xr:uid="{00000000-0005-0000-0000-00007C470000}"/>
    <cellStyle name="40% - uthevingsfarge 1 3 7 2 2" xfId="45430" xr:uid="{00000000-0005-0000-0000-00007D470000}"/>
    <cellStyle name="40% - uthevingsfarge 1 3 7 3" xfId="45431" xr:uid="{00000000-0005-0000-0000-00007E470000}"/>
    <cellStyle name="40% - uthevingsfarge 1 3 7_3. Chng in credit spreads" xfId="45432" xr:uid="{00000000-0005-0000-0000-00007F470000}"/>
    <cellStyle name="40% - uthevingsfarge 1 3 8" xfId="16710" xr:uid="{00000000-0005-0000-0000-000080470000}"/>
    <cellStyle name="40% - uthevingsfarge 1 3 9" xfId="39934" xr:uid="{00000000-0005-0000-0000-000081470000}"/>
    <cellStyle name="40% - uthevingsfarge 1 3_4 manuell" xfId="54947"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3" xr:uid="{00000000-0005-0000-0000-000086470000}"/>
    <cellStyle name="40% - uthevingsfarge 1 30 2_4 manuell" xfId="54948" xr:uid="{FE0DCCBA-C3E2-4DE8-A6E0-DA1C89CE432B}"/>
    <cellStyle name="40% - uthevingsfarge 1 30 3" xfId="4213" xr:uid="{00000000-0005-0000-0000-000088470000}"/>
    <cellStyle name="40% - uthevingsfarge 1 30 4" xfId="45434" xr:uid="{00000000-0005-0000-0000-000089470000}"/>
    <cellStyle name="40% - uthevingsfarge 1 30_4 manuell" xfId="54949"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5" xr:uid="{00000000-0005-0000-0000-00008E470000}"/>
    <cellStyle name="40% - uthevingsfarge 1 31 2_4 manuell" xfId="54950" xr:uid="{C3750134-D098-4E89-A44E-D5357D80EF30}"/>
    <cellStyle name="40% - uthevingsfarge 1 31 3" xfId="4217" xr:uid="{00000000-0005-0000-0000-000090470000}"/>
    <cellStyle name="40% - uthevingsfarge 1 31 4" xfId="45436" xr:uid="{00000000-0005-0000-0000-000091470000}"/>
    <cellStyle name="40% - uthevingsfarge 1 31_4 manuell" xfId="54951"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7" xr:uid="{00000000-0005-0000-0000-000096470000}"/>
    <cellStyle name="40% - uthevingsfarge 1 32 2_4 manuell" xfId="54952" xr:uid="{E4E74880-0B59-4676-9925-27389A8FC4EC}"/>
    <cellStyle name="40% - uthevingsfarge 1 32 3" xfId="4221" xr:uid="{00000000-0005-0000-0000-000098470000}"/>
    <cellStyle name="40% - uthevingsfarge 1 32 4" xfId="45438" xr:uid="{00000000-0005-0000-0000-000099470000}"/>
    <cellStyle name="40% - uthevingsfarge 1 32_4 manuell" xfId="54953"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9" xr:uid="{00000000-0005-0000-0000-00009E470000}"/>
    <cellStyle name="40% - uthevingsfarge 1 33 2_4 manuell" xfId="54954" xr:uid="{4A8A7B79-B051-4F2B-8140-8A9EB6406452}"/>
    <cellStyle name="40% - uthevingsfarge 1 33 3" xfId="4225" xr:uid="{00000000-0005-0000-0000-0000A0470000}"/>
    <cellStyle name="40% - uthevingsfarge 1 33 4" xfId="45440" xr:uid="{00000000-0005-0000-0000-0000A1470000}"/>
    <cellStyle name="40% - uthevingsfarge 1 33_4 manuell" xfId="54955"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1" xr:uid="{00000000-0005-0000-0000-0000A6470000}"/>
    <cellStyle name="40% - uthevingsfarge 1 34 2_4 manuell" xfId="54956" xr:uid="{34311076-B12B-49C6-8A10-46C5BFD02366}"/>
    <cellStyle name="40% - uthevingsfarge 1 34 3" xfId="4229" xr:uid="{00000000-0005-0000-0000-0000A8470000}"/>
    <cellStyle name="40% - uthevingsfarge 1 34 4" xfId="45442" xr:uid="{00000000-0005-0000-0000-0000A9470000}"/>
    <cellStyle name="40% - uthevingsfarge 1 34_4 manuell" xfId="54957"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3" xr:uid="{00000000-0005-0000-0000-0000AE470000}"/>
    <cellStyle name="40% - uthevingsfarge 1 35 2_4 manuell" xfId="54958" xr:uid="{53F58A97-2D1C-4683-B0A4-524E14C03F55}"/>
    <cellStyle name="40% - uthevingsfarge 1 35 3" xfId="4233" xr:uid="{00000000-0005-0000-0000-0000B0470000}"/>
    <cellStyle name="40% - uthevingsfarge 1 35 4" xfId="45444" xr:uid="{00000000-0005-0000-0000-0000B1470000}"/>
    <cellStyle name="40% - uthevingsfarge 1 35_4 manuell" xfId="54959"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5" xr:uid="{00000000-0005-0000-0000-0000B6470000}"/>
    <cellStyle name="40% - uthevingsfarge 1 36 2_4 manuell" xfId="54960" xr:uid="{F071C7BB-382E-438E-B3D2-9636C36D24E0}"/>
    <cellStyle name="40% - uthevingsfarge 1 36 3" xfId="4237" xr:uid="{00000000-0005-0000-0000-0000B8470000}"/>
    <cellStyle name="40% - uthevingsfarge 1 36 4" xfId="45446" xr:uid="{00000000-0005-0000-0000-0000B9470000}"/>
    <cellStyle name="40% - uthevingsfarge 1 36_4 manuell" xfId="54961"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7" xr:uid="{00000000-0005-0000-0000-0000BE470000}"/>
    <cellStyle name="40% - uthevingsfarge 1 37 2_4 manuell" xfId="54962" xr:uid="{245B72A4-258C-4CA5-8E8B-5DA30236816E}"/>
    <cellStyle name="40% - uthevingsfarge 1 37 3" xfId="4241" xr:uid="{00000000-0005-0000-0000-0000C0470000}"/>
    <cellStyle name="40% - uthevingsfarge 1 37 4" xfId="45448" xr:uid="{00000000-0005-0000-0000-0000C1470000}"/>
    <cellStyle name="40% - uthevingsfarge 1 37_4 manuell" xfId="54963"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9" xr:uid="{00000000-0005-0000-0000-0000C6470000}"/>
    <cellStyle name="40% - uthevingsfarge 1 38 2_4 manuell" xfId="54964" xr:uid="{887471FC-C677-42AB-A2B4-A895025E668E}"/>
    <cellStyle name="40% - uthevingsfarge 1 38 3" xfId="4245" xr:uid="{00000000-0005-0000-0000-0000C8470000}"/>
    <cellStyle name="40% - uthevingsfarge 1 38 4" xfId="45450" xr:uid="{00000000-0005-0000-0000-0000C9470000}"/>
    <cellStyle name="40% - uthevingsfarge 1 38_4 manuell" xfId="54965"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1" xr:uid="{00000000-0005-0000-0000-0000CE470000}"/>
    <cellStyle name="40% - uthevingsfarge 1 39 2_4 manuell" xfId="54966" xr:uid="{ACBEA710-0370-4245-8FFA-E720B2191C1E}"/>
    <cellStyle name="40% - uthevingsfarge 1 39 3" xfId="4249" xr:uid="{00000000-0005-0000-0000-0000D0470000}"/>
    <cellStyle name="40% - uthevingsfarge 1 39 4" xfId="45452" xr:uid="{00000000-0005-0000-0000-0000D1470000}"/>
    <cellStyle name="40% - uthevingsfarge 1 39_4 manuell" xfId="54967" xr:uid="{A89B5594-19A9-478C-A8F5-89738E2D21FE}"/>
    <cellStyle name="40% - uthevingsfarge 1 4" xfId="4250" xr:uid="{00000000-0005-0000-0000-0000D3470000}"/>
    <cellStyle name="40% - uthevingsfarge 1 4 10" xfId="45453"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4" xr:uid="{00000000-0005-0000-0000-0000D8470000}"/>
    <cellStyle name="40% - uthevingsfarge 1 4 2 2 3" xfId="45455" xr:uid="{00000000-0005-0000-0000-0000D9470000}"/>
    <cellStyle name="40% - uthevingsfarge 1 4 2 2_3. Chng in credit spreads" xfId="45456" xr:uid="{00000000-0005-0000-0000-0000DA470000}"/>
    <cellStyle name="40% - uthevingsfarge 1 4 2 3" xfId="16712" xr:uid="{00000000-0005-0000-0000-0000DB470000}"/>
    <cellStyle name="40% - uthevingsfarge 1 4 2 3 2" xfId="45457" xr:uid="{00000000-0005-0000-0000-0000DC470000}"/>
    <cellStyle name="40% - uthevingsfarge 1 4 2 3 2 2" xfId="45458" xr:uid="{00000000-0005-0000-0000-0000DD470000}"/>
    <cellStyle name="40% - uthevingsfarge 1 4 2 3 3" xfId="45459" xr:uid="{00000000-0005-0000-0000-0000DE470000}"/>
    <cellStyle name="40% - uthevingsfarge 1 4 2 3_3. Chng in credit spreads" xfId="45460" xr:uid="{00000000-0005-0000-0000-0000DF470000}"/>
    <cellStyle name="40% - uthevingsfarge 1 4 2 4" xfId="45461" xr:uid="{00000000-0005-0000-0000-0000E0470000}"/>
    <cellStyle name="40% - uthevingsfarge 1 4 2 4 2" xfId="45462" xr:uid="{00000000-0005-0000-0000-0000E1470000}"/>
    <cellStyle name="40% - uthevingsfarge 1 4 2 5" xfId="45463" xr:uid="{00000000-0005-0000-0000-0000E2470000}"/>
    <cellStyle name="40% - uthevingsfarge 1 4 2 6" xfId="45464" xr:uid="{00000000-0005-0000-0000-0000E3470000}"/>
    <cellStyle name="40% - uthevingsfarge 1 4 2 7" xfId="45465" xr:uid="{00000000-0005-0000-0000-0000E4470000}"/>
    <cellStyle name="40% - uthevingsfarge 1 4 2 8" xfId="45466" xr:uid="{00000000-0005-0000-0000-0000E5470000}"/>
    <cellStyle name="40% - uthevingsfarge 1 4 2_3. Chng in credit spreads" xfId="45467" xr:uid="{00000000-0005-0000-0000-0000E6470000}"/>
    <cellStyle name="40% - uthevingsfarge 1 4 3" xfId="4253" xr:uid="{00000000-0005-0000-0000-0000E7470000}"/>
    <cellStyle name="40% - uthevingsfarge 1 4 3 2" xfId="16713" xr:uid="{00000000-0005-0000-0000-0000E8470000}"/>
    <cellStyle name="40% - uthevingsfarge 1 4 3 2 2" xfId="45468" xr:uid="{00000000-0005-0000-0000-0000E9470000}"/>
    <cellStyle name="40% - uthevingsfarge 1 4 3 3" xfId="16714" xr:uid="{00000000-0005-0000-0000-0000EA470000}"/>
    <cellStyle name="40% - uthevingsfarge 1 4 3 4" xfId="45469" xr:uid="{00000000-0005-0000-0000-0000EB470000}"/>
    <cellStyle name="40% - uthevingsfarge 1 4 3 5" xfId="45470" xr:uid="{00000000-0005-0000-0000-0000EC470000}"/>
    <cellStyle name="40% - uthevingsfarge 1 4 3 6" xfId="45471" xr:uid="{00000000-0005-0000-0000-0000ED470000}"/>
    <cellStyle name="40% - uthevingsfarge 1 4 3_3. Chng in credit spreads" xfId="45472" xr:uid="{00000000-0005-0000-0000-0000EE470000}"/>
    <cellStyle name="40% - uthevingsfarge 1 4 4" xfId="16715" xr:uid="{00000000-0005-0000-0000-0000EF470000}"/>
    <cellStyle name="40% - uthevingsfarge 1 4 4 2" xfId="16716" xr:uid="{00000000-0005-0000-0000-0000F0470000}"/>
    <cellStyle name="40% - uthevingsfarge 1 4 4 2 2" xfId="45473" xr:uid="{00000000-0005-0000-0000-0000F1470000}"/>
    <cellStyle name="40% - uthevingsfarge 1 4 4 3" xfId="16717" xr:uid="{00000000-0005-0000-0000-0000F2470000}"/>
    <cellStyle name="40% - uthevingsfarge 1 4 4 4" xfId="45474" xr:uid="{00000000-0005-0000-0000-0000F3470000}"/>
    <cellStyle name="40% - uthevingsfarge 1 4 4 5" xfId="45475" xr:uid="{00000000-0005-0000-0000-0000F4470000}"/>
    <cellStyle name="40% - uthevingsfarge 1 4 4 6" xfId="45476" xr:uid="{00000000-0005-0000-0000-0000F5470000}"/>
    <cellStyle name="40% - uthevingsfarge 1 4 4_3. Chng in credit spreads" xfId="45477"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8" xr:uid="{00000000-0005-0000-0000-0000FA470000}"/>
    <cellStyle name="40% - uthevingsfarge 1 4 5 5" xfId="45479" xr:uid="{00000000-0005-0000-0000-0000FB470000}"/>
    <cellStyle name="40% - uthevingsfarge 1 4 5 6" xfId="45480"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5" xr:uid="{00000000-0005-0000-0000-000002480000}"/>
    <cellStyle name="40% - uthevingsfarge 1 4 9" xfId="45481" xr:uid="{00000000-0005-0000-0000-000003480000}"/>
    <cellStyle name="40% - uthevingsfarge 1 4_3. Chng in credit spreads" xfId="45482"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3" xr:uid="{00000000-0005-0000-0000-000008480000}"/>
    <cellStyle name="40% - uthevingsfarge 1 40 2_4 manuell" xfId="54968" xr:uid="{B62041AF-557A-49D1-A167-701A5D2754CC}"/>
    <cellStyle name="40% - uthevingsfarge 1 40 3" xfId="4257" xr:uid="{00000000-0005-0000-0000-00000A480000}"/>
    <cellStyle name="40% - uthevingsfarge 1 40 4" xfId="45484" xr:uid="{00000000-0005-0000-0000-00000B480000}"/>
    <cellStyle name="40% - uthevingsfarge 1 40_4 manuell" xfId="54969"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5" xr:uid="{00000000-0005-0000-0000-000010480000}"/>
    <cellStyle name="40% - uthevingsfarge 1 41 2_4 manuell" xfId="54970" xr:uid="{ED0E8533-8EE2-4C58-AFB7-FC184B35BEF5}"/>
    <cellStyle name="40% - uthevingsfarge 1 41 3" xfId="4261" xr:uid="{00000000-0005-0000-0000-000012480000}"/>
    <cellStyle name="40% - uthevingsfarge 1 41 4" xfId="45486" xr:uid="{00000000-0005-0000-0000-000013480000}"/>
    <cellStyle name="40% - uthevingsfarge 1 41_4 manuell" xfId="54971"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7" xr:uid="{00000000-0005-0000-0000-000018480000}"/>
    <cellStyle name="40% - uthevingsfarge 1 42 2_4 manuell" xfId="54972" xr:uid="{CF83A82D-D19B-4320-8E4F-1C852FAC082F}"/>
    <cellStyle name="40% - uthevingsfarge 1 42 3" xfId="4265" xr:uid="{00000000-0005-0000-0000-00001A480000}"/>
    <cellStyle name="40% - uthevingsfarge 1 42 4" xfId="45488" xr:uid="{00000000-0005-0000-0000-00001B480000}"/>
    <cellStyle name="40% - uthevingsfarge 1 42_4 manuell" xfId="54973"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9" xr:uid="{00000000-0005-0000-0000-000020480000}"/>
    <cellStyle name="40% - uthevingsfarge 1 43 2_4 manuell" xfId="54974" xr:uid="{894A9FBB-5344-4B57-8A9E-962C783AE65A}"/>
    <cellStyle name="40% - uthevingsfarge 1 43 3" xfId="4269" xr:uid="{00000000-0005-0000-0000-000022480000}"/>
    <cellStyle name="40% - uthevingsfarge 1 43 4" xfId="45490" xr:uid="{00000000-0005-0000-0000-000023480000}"/>
    <cellStyle name="40% - uthevingsfarge 1 43_4 manuell" xfId="54975"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1" xr:uid="{00000000-0005-0000-0000-000028480000}"/>
    <cellStyle name="40% - uthevingsfarge 1 44 2_4 manuell" xfId="54976" xr:uid="{E426E0D6-6350-4C29-9B27-0FFB4E46F651}"/>
    <cellStyle name="40% - uthevingsfarge 1 44 3" xfId="4273" xr:uid="{00000000-0005-0000-0000-00002A480000}"/>
    <cellStyle name="40% - uthevingsfarge 1 44 4" xfId="45492" xr:uid="{00000000-0005-0000-0000-00002B480000}"/>
    <cellStyle name="40% - uthevingsfarge 1 44_4 manuell" xfId="54977"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3" xr:uid="{00000000-0005-0000-0000-000030480000}"/>
    <cellStyle name="40% - uthevingsfarge 1 45 2_4 manuell" xfId="54978" xr:uid="{E7327AAD-691A-4474-BB39-358EFF984FB9}"/>
    <cellStyle name="40% - uthevingsfarge 1 45 3" xfId="4277" xr:uid="{00000000-0005-0000-0000-000032480000}"/>
    <cellStyle name="40% - uthevingsfarge 1 45 4" xfId="45494" xr:uid="{00000000-0005-0000-0000-000033480000}"/>
    <cellStyle name="40% - uthevingsfarge 1 45_4 manuell" xfId="54979"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5" xr:uid="{00000000-0005-0000-0000-000038480000}"/>
    <cellStyle name="40% - uthevingsfarge 1 46 2_4 manuell" xfId="54980" xr:uid="{4D9F68D0-A351-418E-9970-360FCAB39B91}"/>
    <cellStyle name="40% - uthevingsfarge 1 46 3" xfId="4281" xr:uid="{00000000-0005-0000-0000-00003A480000}"/>
    <cellStyle name="40% - uthevingsfarge 1 46 4" xfId="45496" xr:uid="{00000000-0005-0000-0000-00003B480000}"/>
    <cellStyle name="40% - uthevingsfarge 1 46_4 manuell" xfId="54981"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7" xr:uid="{00000000-0005-0000-0000-000040480000}"/>
    <cellStyle name="40% - uthevingsfarge 1 47 2_4 manuell" xfId="54982" xr:uid="{614BFB82-DF7A-42CD-8689-58C5993D7D3C}"/>
    <cellStyle name="40% - uthevingsfarge 1 47 3" xfId="4285" xr:uid="{00000000-0005-0000-0000-000042480000}"/>
    <cellStyle name="40% - uthevingsfarge 1 47 4" xfId="45498" xr:uid="{00000000-0005-0000-0000-000043480000}"/>
    <cellStyle name="40% - uthevingsfarge 1 47_4 manuell" xfId="54983"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9" xr:uid="{00000000-0005-0000-0000-000048480000}"/>
    <cellStyle name="40% - uthevingsfarge 1 48 2_4 manuell" xfId="54984" xr:uid="{A823C18A-1568-45D2-9887-AFB1CCC5528B}"/>
    <cellStyle name="40% - uthevingsfarge 1 48 3" xfId="4289" xr:uid="{00000000-0005-0000-0000-00004A480000}"/>
    <cellStyle name="40% - uthevingsfarge 1 48 4" xfId="45500" xr:uid="{00000000-0005-0000-0000-00004B480000}"/>
    <cellStyle name="40% - uthevingsfarge 1 48_4 manuell" xfId="54985"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1" xr:uid="{00000000-0005-0000-0000-000050480000}"/>
    <cellStyle name="40% - uthevingsfarge 1 49 2_4 manuell" xfId="54986" xr:uid="{AA1584A9-5287-418A-A3BA-29D324EDC8CD}"/>
    <cellStyle name="40% - uthevingsfarge 1 49 3" xfId="4293" xr:uid="{00000000-0005-0000-0000-000052480000}"/>
    <cellStyle name="40% - uthevingsfarge 1 49 4" xfId="45502" xr:uid="{00000000-0005-0000-0000-000053480000}"/>
    <cellStyle name="40% - uthevingsfarge 1 49_4 manuell" xfId="54987"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3" xr:uid="{00000000-0005-0000-0000-000058480000}"/>
    <cellStyle name="40% - uthevingsfarge 1 5 2 2 2 2" xfId="45504" xr:uid="{00000000-0005-0000-0000-000059480000}"/>
    <cellStyle name="40% - uthevingsfarge 1 5 2 2 3" xfId="45505" xr:uid="{00000000-0005-0000-0000-00005A480000}"/>
    <cellStyle name="40% - uthevingsfarge 1 5 2 2_3. Chng in credit spreads" xfId="45506" xr:uid="{00000000-0005-0000-0000-00005B480000}"/>
    <cellStyle name="40% - uthevingsfarge 1 5 2 3" xfId="45507" xr:uid="{00000000-0005-0000-0000-00005C480000}"/>
    <cellStyle name="40% - uthevingsfarge 1 5 2 3 2" xfId="45508" xr:uid="{00000000-0005-0000-0000-00005D480000}"/>
    <cellStyle name="40% - uthevingsfarge 1 5 2 3 2 2" xfId="45509" xr:uid="{00000000-0005-0000-0000-00005E480000}"/>
    <cellStyle name="40% - uthevingsfarge 1 5 2 3 3" xfId="45510" xr:uid="{00000000-0005-0000-0000-00005F480000}"/>
    <cellStyle name="40% - uthevingsfarge 1 5 2 3_3. Chng in credit spreads" xfId="45511" xr:uid="{00000000-0005-0000-0000-000060480000}"/>
    <cellStyle name="40% - uthevingsfarge 1 5 2 4" xfId="45512" xr:uid="{00000000-0005-0000-0000-000061480000}"/>
    <cellStyle name="40% - uthevingsfarge 1 5 2 4 2" xfId="45513" xr:uid="{00000000-0005-0000-0000-000062480000}"/>
    <cellStyle name="40% - uthevingsfarge 1 5 2 5" xfId="45514" xr:uid="{00000000-0005-0000-0000-000063480000}"/>
    <cellStyle name="40% - uthevingsfarge 1 5 2_3. Chng in credit spreads" xfId="45515" xr:uid="{00000000-0005-0000-0000-000064480000}"/>
    <cellStyle name="40% - uthevingsfarge 1 5 3" xfId="4297" xr:uid="{00000000-0005-0000-0000-000065480000}"/>
    <cellStyle name="40% - uthevingsfarge 1 5 3 2" xfId="16726" xr:uid="{00000000-0005-0000-0000-000066480000}"/>
    <cellStyle name="40% - uthevingsfarge 1 5 3 2 2" xfId="45516" xr:uid="{00000000-0005-0000-0000-000067480000}"/>
    <cellStyle name="40% - uthevingsfarge 1 5 3 3" xfId="45517" xr:uid="{00000000-0005-0000-0000-000068480000}"/>
    <cellStyle name="40% - uthevingsfarge 1 5 3_3. Chng in credit spreads" xfId="45518" xr:uid="{00000000-0005-0000-0000-000069480000}"/>
    <cellStyle name="40% - uthevingsfarge 1 5 4" xfId="16727" xr:uid="{00000000-0005-0000-0000-00006A480000}"/>
    <cellStyle name="40% - uthevingsfarge 1 5 4 2" xfId="45519" xr:uid="{00000000-0005-0000-0000-00006B480000}"/>
    <cellStyle name="40% - uthevingsfarge 1 5 4 2 2" xfId="45520" xr:uid="{00000000-0005-0000-0000-00006C480000}"/>
    <cellStyle name="40% - uthevingsfarge 1 5 4 3" xfId="45521" xr:uid="{00000000-0005-0000-0000-00006D480000}"/>
    <cellStyle name="40% - uthevingsfarge 1 5 4_3. Chng in credit spreads" xfId="45522" xr:uid="{00000000-0005-0000-0000-00006E480000}"/>
    <cellStyle name="40% - uthevingsfarge 1 5 5" xfId="16728" xr:uid="{00000000-0005-0000-0000-00006F480000}"/>
    <cellStyle name="40% - uthevingsfarge 1 5 5 2" xfId="45523" xr:uid="{00000000-0005-0000-0000-000070480000}"/>
    <cellStyle name="40% - uthevingsfarge 1 5 6" xfId="39936" xr:uid="{00000000-0005-0000-0000-000071480000}"/>
    <cellStyle name="40% - uthevingsfarge 1 5 7" xfId="45524" xr:uid="{00000000-0005-0000-0000-000072480000}"/>
    <cellStyle name="40% - uthevingsfarge 1 5 8" xfId="45525" xr:uid="{00000000-0005-0000-0000-000073480000}"/>
    <cellStyle name="40% - uthevingsfarge 1 5 9" xfId="45526" xr:uid="{00000000-0005-0000-0000-000074480000}"/>
    <cellStyle name="40% - uthevingsfarge 1 5_3. Chng in credit spreads" xfId="45527"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8" xr:uid="{00000000-0005-0000-0000-000079480000}"/>
    <cellStyle name="40% - uthevingsfarge 1 50 2_4 manuell" xfId="54988" xr:uid="{309219C1-0105-41F6-8F25-48B61F0ADBD4}"/>
    <cellStyle name="40% - uthevingsfarge 1 50 3" xfId="4301" xr:uid="{00000000-0005-0000-0000-00007B480000}"/>
    <cellStyle name="40% - uthevingsfarge 1 50 4" xfId="45529" xr:uid="{00000000-0005-0000-0000-00007C480000}"/>
    <cellStyle name="40% - uthevingsfarge 1 50_4 manuell" xfId="54989"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30" xr:uid="{00000000-0005-0000-0000-000081480000}"/>
    <cellStyle name="40% - uthevingsfarge 1 51 2_4 manuell" xfId="54990" xr:uid="{5E4DF552-221F-46C8-A471-588E2A71ED92}"/>
    <cellStyle name="40% - uthevingsfarge 1 51 3" xfId="4305" xr:uid="{00000000-0005-0000-0000-000083480000}"/>
    <cellStyle name="40% - uthevingsfarge 1 51 4" xfId="45531" xr:uid="{00000000-0005-0000-0000-000084480000}"/>
    <cellStyle name="40% - uthevingsfarge 1 51_4 manuell" xfId="54991"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2" xr:uid="{00000000-0005-0000-0000-000089480000}"/>
    <cellStyle name="40% - uthevingsfarge 1 52 2_4 manuell" xfId="54992" xr:uid="{80C5B153-2A65-402C-AE57-FE87DF00A9DD}"/>
    <cellStyle name="40% - uthevingsfarge 1 52 3" xfId="4309" xr:uid="{00000000-0005-0000-0000-00008B480000}"/>
    <cellStyle name="40% - uthevingsfarge 1 52 4" xfId="45533" xr:uid="{00000000-0005-0000-0000-00008C480000}"/>
    <cellStyle name="40% - uthevingsfarge 1 52_4 manuell" xfId="54993"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4" xr:uid="{00000000-0005-0000-0000-000091480000}"/>
    <cellStyle name="40% - uthevingsfarge 1 53 2_4 manuell" xfId="54994" xr:uid="{17A15296-309B-495B-BFE0-720B83A2A493}"/>
    <cellStyle name="40% - uthevingsfarge 1 53 3" xfId="4313" xr:uid="{00000000-0005-0000-0000-000093480000}"/>
    <cellStyle name="40% - uthevingsfarge 1 53 4" xfId="45535" xr:uid="{00000000-0005-0000-0000-000094480000}"/>
    <cellStyle name="40% - uthevingsfarge 1 53_4 manuell" xfId="54995"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6" xr:uid="{00000000-0005-0000-0000-000099480000}"/>
    <cellStyle name="40% - uthevingsfarge 1 54 2_4 manuell" xfId="54996" xr:uid="{13083A62-247E-4DE5-8B52-0B0FAC12075E}"/>
    <cellStyle name="40% - uthevingsfarge 1 54 3" xfId="4317" xr:uid="{00000000-0005-0000-0000-00009B480000}"/>
    <cellStyle name="40% - uthevingsfarge 1 54 4" xfId="45537" xr:uid="{00000000-0005-0000-0000-00009C480000}"/>
    <cellStyle name="40% - uthevingsfarge 1 54_4 manuell" xfId="54997"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8" xr:uid="{00000000-0005-0000-0000-0000A1480000}"/>
    <cellStyle name="40% - uthevingsfarge 1 55 2_4 manuell" xfId="54998" xr:uid="{72C9BB17-4A8A-4B0C-A59B-4E5B19D3561F}"/>
    <cellStyle name="40% - uthevingsfarge 1 55 3" xfId="4321" xr:uid="{00000000-0005-0000-0000-0000A3480000}"/>
    <cellStyle name="40% - uthevingsfarge 1 55 4" xfId="45539" xr:uid="{00000000-0005-0000-0000-0000A4480000}"/>
    <cellStyle name="40% - uthevingsfarge 1 55_4 manuell" xfId="54999"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40" xr:uid="{00000000-0005-0000-0000-0000A9480000}"/>
    <cellStyle name="40% - uthevingsfarge 1 56 2_4 manuell" xfId="55000" xr:uid="{577254E1-D1B0-43C0-8703-AEED5E95E2D4}"/>
    <cellStyle name="40% - uthevingsfarge 1 56 3" xfId="4325" xr:uid="{00000000-0005-0000-0000-0000AB480000}"/>
    <cellStyle name="40% - uthevingsfarge 1 56 4" xfId="45541" xr:uid="{00000000-0005-0000-0000-0000AC480000}"/>
    <cellStyle name="40% - uthevingsfarge 1 56_4 manuell" xfId="55001"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2" xr:uid="{00000000-0005-0000-0000-0000B1480000}"/>
    <cellStyle name="40% - uthevingsfarge 1 57 2_4 manuell" xfId="55002" xr:uid="{3AB507E1-FAA3-44AE-BB3E-B9806556BD9A}"/>
    <cellStyle name="40% - uthevingsfarge 1 57 3" xfId="4329" xr:uid="{00000000-0005-0000-0000-0000B3480000}"/>
    <cellStyle name="40% - uthevingsfarge 1 57 4" xfId="45543" xr:uid="{00000000-0005-0000-0000-0000B4480000}"/>
    <cellStyle name="40% - uthevingsfarge 1 57_4 manuell" xfId="55003"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4" xr:uid="{00000000-0005-0000-0000-0000B9480000}"/>
    <cellStyle name="40% - uthevingsfarge 1 58 2_4 manuell" xfId="55004" xr:uid="{C1F80F92-E5CD-49DD-9562-DC4DBB9CDC55}"/>
    <cellStyle name="40% - uthevingsfarge 1 58 3" xfId="4333" xr:uid="{00000000-0005-0000-0000-0000BB480000}"/>
    <cellStyle name="40% - uthevingsfarge 1 58 4" xfId="45545" xr:uid="{00000000-0005-0000-0000-0000BC480000}"/>
    <cellStyle name="40% - uthevingsfarge 1 58_4 manuell" xfId="55005"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6" xr:uid="{00000000-0005-0000-0000-0000C1480000}"/>
    <cellStyle name="40% - uthevingsfarge 1 59 2_4 manuell" xfId="55006" xr:uid="{F6C4A8A9-D98D-4926-8055-057C0022FF87}"/>
    <cellStyle name="40% - uthevingsfarge 1 59 3" xfId="4337" xr:uid="{00000000-0005-0000-0000-0000C3480000}"/>
    <cellStyle name="40% - uthevingsfarge 1 59 4" xfId="45547" xr:uid="{00000000-0005-0000-0000-0000C4480000}"/>
    <cellStyle name="40% - uthevingsfarge 1 59_4 manuell" xfId="55007"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8" xr:uid="{00000000-0005-0000-0000-0000C9480000}"/>
    <cellStyle name="40% - uthevingsfarge 1 6 2 2_CC1" xfId="55008" xr:uid="{DBE85539-5F0A-402B-BCF2-D97A08C9121A}"/>
    <cellStyle name="40% - uthevingsfarge 1 6 2 3" xfId="45549" xr:uid="{00000000-0005-0000-0000-0000CA480000}"/>
    <cellStyle name="40% - uthevingsfarge 1 6 2 4" xfId="45550" xr:uid="{00000000-0005-0000-0000-0000CB480000}"/>
    <cellStyle name="40% - uthevingsfarge 1 6 2_3. Chng in credit spreads" xfId="45551" xr:uid="{00000000-0005-0000-0000-0000CC480000}"/>
    <cellStyle name="40% - uthevingsfarge 1 6 3" xfId="4341" xr:uid="{00000000-0005-0000-0000-0000CD480000}"/>
    <cellStyle name="40% - uthevingsfarge 1 6 3 2" xfId="16729" xr:uid="{00000000-0005-0000-0000-0000CE480000}"/>
    <cellStyle name="40% - uthevingsfarge 1 6 3 2 2" xfId="45552" xr:uid="{00000000-0005-0000-0000-0000CF480000}"/>
    <cellStyle name="40% - uthevingsfarge 1 6 3 3" xfId="45553" xr:uid="{00000000-0005-0000-0000-0000D0480000}"/>
    <cellStyle name="40% - uthevingsfarge 1 6 3_3. Chng in credit spreads" xfId="45554" xr:uid="{00000000-0005-0000-0000-0000D1480000}"/>
    <cellStyle name="40% - uthevingsfarge 1 6 4" xfId="16730" xr:uid="{00000000-0005-0000-0000-0000D2480000}"/>
    <cellStyle name="40% - uthevingsfarge 1 6 4 2" xfId="45555" xr:uid="{00000000-0005-0000-0000-0000D3480000}"/>
    <cellStyle name="40% - uthevingsfarge 1 6 5" xfId="16731" xr:uid="{00000000-0005-0000-0000-0000D4480000}"/>
    <cellStyle name="40% - uthevingsfarge 1 6 6" xfId="39937" xr:uid="{00000000-0005-0000-0000-0000D5480000}"/>
    <cellStyle name="40% - uthevingsfarge 1 6 7" xfId="45556" xr:uid="{00000000-0005-0000-0000-0000D6480000}"/>
    <cellStyle name="40% - uthevingsfarge 1 6 8" xfId="45557" xr:uid="{00000000-0005-0000-0000-0000D7480000}"/>
    <cellStyle name="40% - uthevingsfarge 1 6 9" xfId="45558" xr:uid="{00000000-0005-0000-0000-0000D8480000}"/>
    <cellStyle name="40% - uthevingsfarge 1 6_3. Chng in credit spreads" xfId="45559"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60" xr:uid="{00000000-0005-0000-0000-0000F4480000}"/>
    <cellStyle name="40% - uthevingsfarge 1 69" xfId="45561"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2" xr:uid="{00000000-0005-0000-0000-0000F9480000}"/>
    <cellStyle name="40% - uthevingsfarge 1 7 2 4" xfId="45563" xr:uid="{00000000-0005-0000-0000-0000FA480000}"/>
    <cellStyle name="40% - uthevingsfarge 1 7 2_4 manuell" xfId="55009"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4" xr:uid="{00000000-0005-0000-0000-000001490000}"/>
    <cellStyle name="40% - uthevingsfarge 1 7 7" xfId="45565" xr:uid="{00000000-0005-0000-0000-000002490000}"/>
    <cellStyle name="40% - uthevingsfarge 1 7 8" xfId="45566" xr:uid="{00000000-0005-0000-0000-000003490000}"/>
    <cellStyle name="40% - uthevingsfarge 1 7_3. Chng in credit spreads" xfId="45567" xr:uid="{00000000-0005-0000-0000-000004490000}"/>
    <cellStyle name="40% - uthevingsfarge 1 70" xfId="45568" xr:uid="{00000000-0005-0000-0000-000005490000}"/>
    <cellStyle name="40% - uthevingsfarge 1 71" xfId="45569" xr:uid="{00000000-0005-0000-0000-000006490000}"/>
    <cellStyle name="40% - uthevingsfarge 1 72" xfId="45570" xr:uid="{00000000-0005-0000-0000-000007490000}"/>
    <cellStyle name="40% - uthevingsfarge 1 73" xfId="45571" xr:uid="{00000000-0005-0000-0000-000008490000}"/>
    <cellStyle name="40% - uthevingsfarge 1 74" xfId="45572"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3" xr:uid="{00000000-0005-0000-0000-00000D490000}"/>
    <cellStyle name="40% - uthevingsfarge 1 8 2 4" xfId="45574" xr:uid="{00000000-0005-0000-0000-00000E490000}"/>
    <cellStyle name="40% - uthevingsfarge 1 8 2_4 manuell" xfId="55010" xr:uid="{3F45B591-9965-43CA-9B78-EB2C016BC17C}"/>
    <cellStyle name="40% - uthevingsfarge 1 8 3" xfId="4349" xr:uid="{00000000-0005-0000-0000-000010490000}"/>
    <cellStyle name="40% - uthevingsfarge 1 8 4" xfId="45575" xr:uid="{00000000-0005-0000-0000-000011490000}"/>
    <cellStyle name="40% - uthevingsfarge 1 8 5" xfId="45576" xr:uid="{00000000-0005-0000-0000-000012490000}"/>
    <cellStyle name="40% - uthevingsfarge 1 8_3. Chng in credit spreads" xfId="45577"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8" xr:uid="{00000000-0005-0000-0000-000017490000}"/>
    <cellStyle name="40% - uthevingsfarge 1 9 2_4 manuell" xfId="55011" xr:uid="{6F10F46D-8520-4D96-A849-CDB7B86E5DF6}"/>
    <cellStyle name="40% - uthevingsfarge 1 9 3" xfId="4353" xr:uid="{00000000-0005-0000-0000-000019490000}"/>
    <cellStyle name="40% - uthevingsfarge 1 9 4" xfId="45579" xr:uid="{00000000-0005-0000-0000-00001A490000}"/>
    <cellStyle name="40% - uthevingsfarge 1 9 5" xfId="45580" xr:uid="{00000000-0005-0000-0000-00001B490000}"/>
    <cellStyle name="40% - uthevingsfarge 1 9_4 manuell" xfId="55012" xr:uid="{285478D9-DE2A-4552-81DB-019B2DF86F92}"/>
    <cellStyle name="40% - uthevingsfarge 1_4 manuell" xfId="55013"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1" xr:uid="{00000000-0005-0000-0000-000022490000}"/>
    <cellStyle name="40% - uthevingsfarge 2 10 2_4 manuell" xfId="55014" xr:uid="{91D036B0-800E-4DAC-8061-2336C94CBD99}"/>
    <cellStyle name="40% - uthevingsfarge 2 10 3" xfId="4357" xr:uid="{00000000-0005-0000-0000-000024490000}"/>
    <cellStyle name="40% - uthevingsfarge 2 10 4" xfId="45582" xr:uid="{00000000-0005-0000-0000-000025490000}"/>
    <cellStyle name="40% - uthevingsfarge 2 10 5" xfId="45583" xr:uid="{00000000-0005-0000-0000-000026490000}"/>
    <cellStyle name="40% - uthevingsfarge 2 10_4 manuell" xfId="55015"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4" xr:uid="{00000000-0005-0000-0000-00002B490000}"/>
    <cellStyle name="40% - uthevingsfarge 2 11 2_4 manuell" xfId="55016" xr:uid="{B4200C01-0677-4578-94F8-EC3346736DE0}"/>
    <cellStyle name="40% - uthevingsfarge 2 11 3" xfId="4361" xr:uid="{00000000-0005-0000-0000-00002D490000}"/>
    <cellStyle name="40% - uthevingsfarge 2 11 4" xfId="45585" xr:uid="{00000000-0005-0000-0000-00002E490000}"/>
    <cellStyle name="40% - uthevingsfarge 2 11_4 manuell" xfId="55017"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6" xr:uid="{00000000-0005-0000-0000-000033490000}"/>
    <cellStyle name="40% - uthevingsfarge 2 12 2_4 manuell" xfId="55018" xr:uid="{8E2D2822-F93A-410A-9DEF-3B15FFFC9DD7}"/>
    <cellStyle name="40% - uthevingsfarge 2 12 3" xfId="4365" xr:uid="{00000000-0005-0000-0000-000035490000}"/>
    <cellStyle name="40% - uthevingsfarge 2 12 4" xfId="45587" xr:uid="{00000000-0005-0000-0000-000036490000}"/>
    <cellStyle name="40% - uthevingsfarge 2 12_4 manuell" xfId="55019"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8" xr:uid="{00000000-0005-0000-0000-00003B490000}"/>
    <cellStyle name="40% - uthevingsfarge 2 13 2_4 manuell" xfId="55020" xr:uid="{0FE87D80-8478-4560-A05C-F1F6C99225A8}"/>
    <cellStyle name="40% - uthevingsfarge 2 13 3" xfId="4369" xr:uid="{00000000-0005-0000-0000-00003D490000}"/>
    <cellStyle name="40% - uthevingsfarge 2 13 4" xfId="45589" xr:uid="{00000000-0005-0000-0000-00003E490000}"/>
    <cellStyle name="40% - uthevingsfarge 2 13_4 manuell" xfId="55021"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90" xr:uid="{00000000-0005-0000-0000-000043490000}"/>
    <cellStyle name="40% - uthevingsfarge 2 14 2_4 manuell" xfId="55022" xr:uid="{073C5726-5F33-4699-A7A5-2044C281F078}"/>
    <cellStyle name="40% - uthevingsfarge 2 14 3" xfId="4373" xr:uid="{00000000-0005-0000-0000-000045490000}"/>
    <cellStyle name="40% - uthevingsfarge 2 14 4" xfId="45591" xr:uid="{00000000-0005-0000-0000-000046490000}"/>
    <cellStyle name="40% - uthevingsfarge 2 14_4 manuell" xfId="55023"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2" xr:uid="{00000000-0005-0000-0000-00004B490000}"/>
    <cellStyle name="40% - uthevingsfarge 2 15 2_4 manuell" xfId="55024" xr:uid="{88D739C7-A926-4602-BD91-F6C521DA5AB7}"/>
    <cellStyle name="40% - uthevingsfarge 2 15 3" xfId="4377" xr:uid="{00000000-0005-0000-0000-00004D490000}"/>
    <cellStyle name="40% - uthevingsfarge 2 15 4" xfId="45593" xr:uid="{00000000-0005-0000-0000-00004E490000}"/>
    <cellStyle name="40% - uthevingsfarge 2 15_4 manuell" xfId="55025"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4" xr:uid="{00000000-0005-0000-0000-000053490000}"/>
    <cellStyle name="40% - uthevingsfarge 2 16 2_4 manuell" xfId="55026" xr:uid="{0ECDFDB9-63F4-4CBF-B402-6D84BE942300}"/>
    <cellStyle name="40% - uthevingsfarge 2 16 3" xfId="4381" xr:uid="{00000000-0005-0000-0000-000055490000}"/>
    <cellStyle name="40% - uthevingsfarge 2 16 4" xfId="45595" xr:uid="{00000000-0005-0000-0000-000056490000}"/>
    <cellStyle name="40% - uthevingsfarge 2 16_4 manuell" xfId="55027"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6" xr:uid="{00000000-0005-0000-0000-00005B490000}"/>
    <cellStyle name="40% - uthevingsfarge 2 17 2_4 manuell" xfId="55028" xr:uid="{AFF43B0C-F754-4639-A379-7F4BFFE38CFC}"/>
    <cellStyle name="40% - uthevingsfarge 2 17 3" xfId="4385" xr:uid="{00000000-0005-0000-0000-00005D490000}"/>
    <cellStyle name="40% - uthevingsfarge 2 17 4" xfId="45597" xr:uid="{00000000-0005-0000-0000-00005E490000}"/>
    <cellStyle name="40% - uthevingsfarge 2 17_4 manuell" xfId="55029"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8" xr:uid="{00000000-0005-0000-0000-000063490000}"/>
    <cellStyle name="40% - uthevingsfarge 2 18 2_4 manuell" xfId="55030" xr:uid="{EB9F8A2A-9FFC-4A25-B2D2-C9EEC543C89D}"/>
    <cellStyle name="40% - uthevingsfarge 2 18 3" xfId="4389" xr:uid="{00000000-0005-0000-0000-000065490000}"/>
    <cellStyle name="40% - uthevingsfarge 2 18 4" xfId="45599" xr:uid="{00000000-0005-0000-0000-000066490000}"/>
    <cellStyle name="40% - uthevingsfarge 2 18_4 manuell" xfId="55031"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600" xr:uid="{00000000-0005-0000-0000-00006B490000}"/>
    <cellStyle name="40% - uthevingsfarge 2 19 2_4 manuell" xfId="55032" xr:uid="{B99FD38A-5A2D-41CC-915E-1E4745FE98B1}"/>
    <cellStyle name="40% - uthevingsfarge 2 19 3" xfId="4393" xr:uid="{00000000-0005-0000-0000-00006D490000}"/>
    <cellStyle name="40% - uthevingsfarge 2 19 4" xfId="45601" xr:uid="{00000000-0005-0000-0000-00006E490000}"/>
    <cellStyle name="40% - uthevingsfarge 2 19_4 manuell" xfId="55033"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2" xr:uid="{00000000-0005-0000-0000-000077490000}"/>
    <cellStyle name="40% - uthevingsfarge 2 2 14" xfId="45603" xr:uid="{00000000-0005-0000-0000-000078490000}"/>
    <cellStyle name="40% - uthevingsfarge 2 2 15" xfId="45604" xr:uid="{00000000-0005-0000-0000-000079490000}"/>
    <cellStyle name="40% - uthevingsfarge 2 2 16" xfId="45605" xr:uid="{00000000-0005-0000-0000-00007A490000}"/>
    <cellStyle name="40% - uthevingsfarge 2 2 2" xfId="4395" xr:uid="{00000000-0005-0000-0000-00007B490000}"/>
    <cellStyle name="40% - uthevingsfarge 2 2 2 10" xfId="45606" xr:uid="{00000000-0005-0000-0000-00007C490000}"/>
    <cellStyle name="40% - uthevingsfarge 2 2 2 11" xfId="45607" xr:uid="{00000000-0005-0000-0000-00007D490000}"/>
    <cellStyle name="40% - uthevingsfarge 2 2 2 2" xfId="4396" xr:uid="{00000000-0005-0000-0000-00007E490000}"/>
    <cellStyle name="40% - uthevingsfarge 2 2 2 2 10" xfId="45608" xr:uid="{00000000-0005-0000-0000-00007F490000}"/>
    <cellStyle name="40% - uthevingsfarge 2 2 2 2 2" xfId="16757" xr:uid="{00000000-0005-0000-0000-000080490000}"/>
    <cellStyle name="40% - uthevingsfarge 2 2 2 2 2 2" xfId="16758" xr:uid="{00000000-0005-0000-0000-000081490000}"/>
    <cellStyle name="40% - uthevingsfarge 2 2 2 2 2 2 2" xfId="45609" xr:uid="{00000000-0005-0000-0000-000082490000}"/>
    <cellStyle name="40% - uthevingsfarge 2 2 2 2 2 2 2 2" xfId="45610" xr:uid="{00000000-0005-0000-0000-000083490000}"/>
    <cellStyle name="40% - uthevingsfarge 2 2 2 2 2 2 3" xfId="45611" xr:uid="{00000000-0005-0000-0000-000084490000}"/>
    <cellStyle name="40% - uthevingsfarge 2 2 2 2 2 2_3. Chng in credit spreads" xfId="45612" xr:uid="{00000000-0005-0000-0000-000085490000}"/>
    <cellStyle name="40% - uthevingsfarge 2 2 2 2 2 3" xfId="16759" xr:uid="{00000000-0005-0000-0000-000086490000}"/>
    <cellStyle name="40% - uthevingsfarge 2 2 2 2 2 3 2" xfId="45613" xr:uid="{00000000-0005-0000-0000-000087490000}"/>
    <cellStyle name="40% - uthevingsfarge 2 2 2 2 2 4" xfId="45614" xr:uid="{00000000-0005-0000-0000-000088490000}"/>
    <cellStyle name="40% - uthevingsfarge 2 2 2 2 2 5" xfId="45615" xr:uid="{00000000-0005-0000-0000-000089490000}"/>
    <cellStyle name="40% - uthevingsfarge 2 2 2 2 2 6" xfId="45616" xr:uid="{00000000-0005-0000-0000-00008A490000}"/>
    <cellStyle name="40% - uthevingsfarge 2 2 2 2 2_3. Chng in credit spreads" xfId="45617" xr:uid="{00000000-0005-0000-0000-00008B490000}"/>
    <cellStyle name="40% - uthevingsfarge 2 2 2 2 3" xfId="16760" xr:uid="{00000000-0005-0000-0000-00008C490000}"/>
    <cellStyle name="40% - uthevingsfarge 2 2 2 2 3 2" xfId="16761" xr:uid="{00000000-0005-0000-0000-00008D490000}"/>
    <cellStyle name="40% - uthevingsfarge 2 2 2 2 3 2 2" xfId="45618" xr:uid="{00000000-0005-0000-0000-00008E490000}"/>
    <cellStyle name="40% - uthevingsfarge 2 2 2 2 3 2 2 2" xfId="45619" xr:uid="{00000000-0005-0000-0000-00008F490000}"/>
    <cellStyle name="40% - uthevingsfarge 2 2 2 2 3 2 3" xfId="45620" xr:uid="{00000000-0005-0000-0000-000090490000}"/>
    <cellStyle name="40% - uthevingsfarge 2 2 2 2 3 2_3. Chng in credit spreads" xfId="45621" xr:uid="{00000000-0005-0000-0000-000091490000}"/>
    <cellStyle name="40% - uthevingsfarge 2 2 2 2 3 3" xfId="16762" xr:uid="{00000000-0005-0000-0000-000092490000}"/>
    <cellStyle name="40% - uthevingsfarge 2 2 2 2 3 3 2" xfId="45622" xr:uid="{00000000-0005-0000-0000-000093490000}"/>
    <cellStyle name="40% - uthevingsfarge 2 2 2 2 3 4" xfId="45623" xr:uid="{00000000-0005-0000-0000-000094490000}"/>
    <cellStyle name="40% - uthevingsfarge 2 2 2 2 3 5" xfId="45624" xr:uid="{00000000-0005-0000-0000-000095490000}"/>
    <cellStyle name="40% - uthevingsfarge 2 2 2 2 3 6" xfId="45625" xr:uid="{00000000-0005-0000-0000-000096490000}"/>
    <cellStyle name="40% - uthevingsfarge 2 2 2 2 3_3. Chng in credit spreads" xfId="45626" xr:uid="{00000000-0005-0000-0000-000097490000}"/>
    <cellStyle name="40% - uthevingsfarge 2 2 2 2 4" xfId="16763" xr:uid="{00000000-0005-0000-0000-000098490000}"/>
    <cellStyle name="40% - uthevingsfarge 2 2 2 2 4 2" xfId="16764" xr:uid="{00000000-0005-0000-0000-000099490000}"/>
    <cellStyle name="40% - uthevingsfarge 2 2 2 2 4 2 2" xfId="45627" xr:uid="{00000000-0005-0000-0000-00009A490000}"/>
    <cellStyle name="40% - uthevingsfarge 2 2 2 2 4 3" xfId="16765" xr:uid="{00000000-0005-0000-0000-00009B490000}"/>
    <cellStyle name="40% - uthevingsfarge 2 2 2 2 4 4" xfId="45628" xr:uid="{00000000-0005-0000-0000-00009C490000}"/>
    <cellStyle name="40% - uthevingsfarge 2 2 2 2 4 5" xfId="45629" xr:uid="{00000000-0005-0000-0000-00009D490000}"/>
    <cellStyle name="40% - uthevingsfarge 2 2 2 2 4 6" xfId="45630" xr:uid="{00000000-0005-0000-0000-00009E490000}"/>
    <cellStyle name="40% - uthevingsfarge 2 2 2 2 4_3. Chng in credit spreads" xfId="45631" xr:uid="{00000000-0005-0000-0000-00009F490000}"/>
    <cellStyle name="40% - uthevingsfarge 2 2 2 2 5" xfId="16766" xr:uid="{00000000-0005-0000-0000-0000A0490000}"/>
    <cellStyle name="40% - uthevingsfarge 2 2 2 2 5 2" xfId="16767" xr:uid="{00000000-0005-0000-0000-0000A1490000}"/>
    <cellStyle name="40% - uthevingsfarge 2 2 2 2 5 2 2" xfId="45632" xr:uid="{00000000-0005-0000-0000-0000A2490000}"/>
    <cellStyle name="40% - uthevingsfarge 2 2 2 2 5 3" xfId="16768" xr:uid="{00000000-0005-0000-0000-0000A3490000}"/>
    <cellStyle name="40% - uthevingsfarge 2 2 2 2 5 4" xfId="45633" xr:uid="{00000000-0005-0000-0000-0000A4490000}"/>
    <cellStyle name="40% - uthevingsfarge 2 2 2 2 5 5" xfId="45634" xr:uid="{00000000-0005-0000-0000-0000A5490000}"/>
    <cellStyle name="40% - uthevingsfarge 2 2 2 2 5_3. Chng in credit spreads" xfId="45635" xr:uid="{00000000-0005-0000-0000-0000A6490000}"/>
    <cellStyle name="40% - uthevingsfarge 2 2 2 2 6" xfId="16769" xr:uid="{00000000-0005-0000-0000-0000A7490000}"/>
    <cellStyle name="40% - uthevingsfarge 2 2 2 2 6 2" xfId="45636" xr:uid="{00000000-0005-0000-0000-0000A8490000}"/>
    <cellStyle name="40% - uthevingsfarge 2 2 2 2 7" xfId="16770" xr:uid="{00000000-0005-0000-0000-0000A9490000}"/>
    <cellStyle name="40% - uthevingsfarge 2 2 2 2 8" xfId="45637" xr:uid="{00000000-0005-0000-0000-0000AA490000}"/>
    <cellStyle name="40% - uthevingsfarge 2 2 2 2 9" xfId="45638" xr:uid="{00000000-0005-0000-0000-0000AB490000}"/>
    <cellStyle name="40% - uthevingsfarge 2 2 2 2_3. Chng in credit spreads" xfId="45639" xr:uid="{00000000-0005-0000-0000-0000AC490000}"/>
    <cellStyle name="40% - uthevingsfarge 2 2 2 3" xfId="16771" xr:uid="{00000000-0005-0000-0000-0000AD490000}"/>
    <cellStyle name="40% - uthevingsfarge 2 2 2 3 2" xfId="16772" xr:uid="{00000000-0005-0000-0000-0000AE490000}"/>
    <cellStyle name="40% - uthevingsfarge 2 2 2 3 2 2" xfId="45640" xr:uid="{00000000-0005-0000-0000-0000AF490000}"/>
    <cellStyle name="40% - uthevingsfarge 2 2 2 3 2 2 2" xfId="45641" xr:uid="{00000000-0005-0000-0000-0000B0490000}"/>
    <cellStyle name="40% - uthevingsfarge 2 2 2 3 2 3" xfId="45642" xr:uid="{00000000-0005-0000-0000-0000B1490000}"/>
    <cellStyle name="40% - uthevingsfarge 2 2 2 3 2_3. Chng in credit spreads" xfId="45643" xr:uid="{00000000-0005-0000-0000-0000B2490000}"/>
    <cellStyle name="40% - uthevingsfarge 2 2 2 3 3" xfId="16773" xr:uid="{00000000-0005-0000-0000-0000B3490000}"/>
    <cellStyle name="40% - uthevingsfarge 2 2 2 3 3 2" xfId="45644" xr:uid="{00000000-0005-0000-0000-0000B4490000}"/>
    <cellStyle name="40% - uthevingsfarge 2 2 2 3 4" xfId="45645" xr:uid="{00000000-0005-0000-0000-0000B5490000}"/>
    <cellStyle name="40% - uthevingsfarge 2 2 2 3 5" xfId="45646" xr:uid="{00000000-0005-0000-0000-0000B6490000}"/>
    <cellStyle name="40% - uthevingsfarge 2 2 2 3 6" xfId="45647" xr:uid="{00000000-0005-0000-0000-0000B7490000}"/>
    <cellStyle name="40% - uthevingsfarge 2 2 2 3_3. Chng in credit spreads" xfId="45648" xr:uid="{00000000-0005-0000-0000-0000B8490000}"/>
    <cellStyle name="40% - uthevingsfarge 2 2 2 4" xfId="16774" xr:uid="{00000000-0005-0000-0000-0000B9490000}"/>
    <cellStyle name="40% - uthevingsfarge 2 2 2 4 2" xfId="16775" xr:uid="{00000000-0005-0000-0000-0000BA490000}"/>
    <cellStyle name="40% - uthevingsfarge 2 2 2 4 2 2" xfId="45649" xr:uid="{00000000-0005-0000-0000-0000BB490000}"/>
    <cellStyle name="40% - uthevingsfarge 2 2 2 4 2 2 2" xfId="45650" xr:uid="{00000000-0005-0000-0000-0000BC490000}"/>
    <cellStyle name="40% - uthevingsfarge 2 2 2 4 2 3" xfId="45651" xr:uid="{00000000-0005-0000-0000-0000BD490000}"/>
    <cellStyle name="40% - uthevingsfarge 2 2 2 4 2_3. Chng in credit spreads" xfId="45652" xr:uid="{00000000-0005-0000-0000-0000BE490000}"/>
    <cellStyle name="40% - uthevingsfarge 2 2 2 4 3" xfId="16776" xr:uid="{00000000-0005-0000-0000-0000BF490000}"/>
    <cellStyle name="40% - uthevingsfarge 2 2 2 4 3 2" xfId="45653" xr:uid="{00000000-0005-0000-0000-0000C0490000}"/>
    <cellStyle name="40% - uthevingsfarge 2 2 2 4 4" xfId="45654" xr:uid="{00000000-0005-0000-0000-0000C1490000}"/>
    <cellStyle name="40% - uthevingsfarge 2 2 2 4 5" xfId="45655" xr:uid="{00000000-0005-0000-0000-0000C2490000}"/>
    <cellStyle name="40% - uthevingsfarge 2 2 2 4 6" xfId="45656" xr:uid="{00000000-0005-0000-0000-0000C3490000}"/>
    <cellStyle name="40% - uthevingsfarge 2 2 2 4_3. Chng in credit spreads" xfId="45657" xr:uid="{00000000-0005-0000-0000-0000C4490000}"/>
    <cellStyle name="40% - uthevingsfarge 2 2 2 5" xfId="16777" xr:uid="{00000000-0005-0000-0000-0000C5490000}"/>
    <cellStyle name="40% - uthevingsfarge 2 2 2 5 2" xfId="16778" xr:uid="{00000000-0005-0000-0000-0000C6490000}"/>
    <cellStyle name="40% - uthevingsfarge 2 2 2 5 2 2" xfId="45658" xr:uid="{00000000-0005-0000-0000-0000C7490000}"/>
    <cellStyle name="40% - uthevingsfarge 2 2 2 5 2 2 2" xfId="45659" xr:uid="{00000000-0005-0000-0000-0000C8490000}"/>
    <cellStyle name="40% - uthevingsfarge 2 2 2 5 2 3" xfId="45660" xr:uid="{00000000-0005-0000-0000-0000C9490000}"/>
    <cellStyle name="40% - uthevingsfarge 2 2 2 5 2_3. Chng in credit spreads" xfId="45661" xr:uid="{00000000-0005-0000-0000-0000CA490000}"/>
    <cellStyle name="40% - uthevingsfarge 2 2 2 5 3" xfId="16779" xr:uid="{00000000-0005-0000-0000-0000CB490000}"/>
    <cellStyle name="40% - uthevingsfarge 2 2 2 5 3 2" xfId="45662" xr:uid="{00000000-0005-0000-0000-0000CC490000}"/>
    <cellStyle name="40% - uthevingsfarge 2 2 2 5 4" xfId="45663" xr:uid="{00000000-0005-0000-0000-0000CD490000}"/>
    <cellStyle name="40% - uthevingsfarge 2 2 2 5 5" xfId="45664" xr:uid="{00000000-0005-0000-0000-0000CE490000}"/>
    <cellStyle name="40% - uthevingsfarge 2 2 2 5 6" xfId="45665" xr:uid="{00000000-0005-0000-0000-0000CF490000}"/>
    <cellStyle name="40% - uthevingsfarge 2 2 2 5_3. Chng in credit spreads" xfId="45666" xr:uid="{00000000-0005-0000-0000-0000D0490000}"/>
    <cellStyle name="40% - uthevingsfarge 2 2 2 6" xfId="16780" xr:uid="{00000000-0005-0000-0000-0000D1490000}"/>
    <cellStyle name="40% - uthevingsfarge 2 2 2 6 2" xfId="16781" xr:uid="{00000000-0005-0000-0000-0000D2490000}"/>
    <cellStyle name="40% - uthevingsfarge 2 2 2 6 2 2" xfId="45667" xr:uid="{00000000-0005-0000-0000-0000D3490000}"/>
    <cellStyle name="40% - uthevingsfarge 2 2 2 6 3" xfId="16782" xr:uid="{00000000-0005-0000-0000-0000D4490000}"/>
    <cellStyle name="40% - uthevingsfarge 2 2 2 6 4" xfId="45668" xr:uid="{00000000-0005-0000-0000-0000D5490000}"/>
    <cellStyle name="40% - uthevingsfarge 2 2 2 6 5" xfId="45669" xr:uid="{00000000-0005-0000-0000-0000D6490000}"/>
    <cellStyle name="40% - uthevingsfarge 2 2 2 6 6" xfId="45670" xr:uid="{00000000-0005-0000-0000-0000D7490000}"/>
    <cellStyle name="40% - uthevingsfarge 2 2 2 6_3. Chng in credit spreads" xfId="45671" xr:uid="{00000000-0005-0000-0000-0000D8490000}"/>
    <cellStyle name="40% - uthevingsfarge 2 2 2 7" xfId="16783" xr:uid="{00000000-0005-0000-0000-0000D9490000}"/>
    <cellStyle name="40% - uthevingsfarge 2 2 2 7 2" xfId="45672" xr:uid="{00000000-0005-0000-0000-0000DA490000}"/>
    <cellStyle name="40% - uthevingsfarge 2 2 2 8" xfId="39938" xr:uid="{00000000-0005-0000-0000-0000DB490000}"/>
    <cellStyle name="40% - uthevingsfarge 2 2 2 9" xfId="45673" xr:uid="{00000000-0005-0000-0000-0000DC490000}"/>
    <cellStyle name="40% - uthevingsfarge 2 2 2_3. Chng in credit spreads" xfId="45674" xr:uid="{00000000-0005-0000-0000-0000DD490000}"/>
    <cellStyle name="40% - uthevingsfarge 2 2 3" xfId="12465" xr:uid="{00000000-0005-0000-0000-0000DE490000}"/>
    <cellStyle name="40% - uthevingsfarge 2 2 3 10" xfId="45675" xr:uid="{00000000-0005-0000-0000-0000DF490000}"/>
    <cellStyle name="40% - uthevingsfarge 2 2 3 2" xfId="16784" xr:uid="{00000000-0005-0000-0000-0000E0490000}"/>
    <cellStyle name="40% - uthevingsfarge 2 2 3 2 2" xfId="16785" xr:uid="{00000000-0005-0000-0000-0000E1490000}"/>
    <cellStyle name="40% - uthevingsfarge 2 2 3 2 2 2" xfId="45676" xr:uid="{00000000-0005-0000-0000-0000E2490000}"/>
    <cellStyle name="40% - uthevingsfarge 2 2 3 2 2 2 2" xfId="45677" xr:uid="{00000000-0005-0000-0000-0000E3490000}"/>
    <cellStyle name="40% - uthevingsfarge 2 2 3 2 2 3" xfId="45678" xr:uid="{00000000-0005-0000-0000-0000E4490000}"/>
    <cellStyle name="40% - uthevingsfarge 2 2 3 2 2_3. Chng in credit spreads" xfId="45679" xr:uid="{00000000-0005-0000-0000-0000E5490000}"/>
    <cellStyle name="40% - uthevingsfarge 2 2 3 2 3" xfId="16786" xr:uid="{00000000-0005-0000-0000-0000E6490000}"/>
    <cellStyle name="40% - uthevingsfarge 2 2 3 2 3 2" xfId="45680" xr:uid="{00000000-0005-0000-0000-0000E7490000}"/>
    <cellStyle name="40% - uthevingsfarge 2 2 3 2 3 2 2" xfId="45681" xr:uid="{00000000-0005-0000-0000-0000E8490000}"/>
    <cellStyle name="40% - uthevingsfarge 2 2 3 2 3 3" xfId="45682" xr:uid="{00000000-0005-0000-0000-0000E9490000}"/>
    <cellStyle name="40% - uthevingsfarge 2 2 3 2 3_3. Chng in credit spreads" xfId="45683" xr:uid="{00000000-0005-0000-0000-0000EA490000}"/>
    <cellStyle name="40% - uthevingsfarge 2 2 3 2 4" xfId="45684" xr:uid="{00000000-0005-0000-0000-0000EB490000}"/>
    <cellStyle name="40% - uthevingsfarge 2 2 3 2 4 2" xfId="45685" xr:uid="{00000000-0005-0000-0000-0000EC490000}"/>
    <cellStyle name="40% - uthevingsfarge 2 2 3 2 4 2 2" xfId="45686" xr:uid="{00000000-0005-0000-0000-0000ED490000}"/>
    <cellStyle name="40% - uthevingsfarge 2 2 3 2 4 3" xfId="45687" xr:uid="{00000000-0005-0000-0000-0000EE490000}"/>
    <cellStyle name="40% - uthevingsfarge 2 2 3 2 4_3. Chng in credit spreads" xfId="45688" xr:uid="{00000000-0005-0000-0000-0000EF490000}"/>
    <cellStyle name="40% - uthevingsfarge 2 2 3 2 5" xfId="45689" xr:uid="{00000000-0005-0000-0000-0000F0490000}"/>
    <cellStyle name="40% - uthevingsfarge 2 2 3 2 5 2" xfId="45690" xr:uid="{00000000-0005-0000-0000-0000F1490000}"/>
    <cellStyle name="40% - uthevingsfarge 2 2 3 2 6" xfId="45691" xr:uid="{00000000-0005-0000-0000-0000F2490000}"/>
    <cellStyle name="40% - uthevingsfarge 2 2 3 2_3. Chng in credit spreads" xfId="45692" xr:uid="{00000000-0005-0000-0000-0000F3490000}"/>
    <cellStyle name="40% - uthevingsfarge 2 2 3 3" xfId="16787" xr:uid="{00000000-0005-0000-0000-0000F4490000}"/>
    <cellStyle name="40% - uthevingsfarge 2 2 3 3 2" xfId="16788" xr:uid="{00000000-0005-0000-0000-0000F5490000}"/>
    <cellStyle name="40% - uthevingsfarge 2 2 3 3 2 2" xfId="45693" xr:uid="{00000000-0005-0000-0000-0000F6490000}"/>
    <cellStyle name="40% - uthevingsfarge 2 2 3 3 2 2 2" xfId="45694" xr:uid="{00000000-0005-0000-0000-0000F7490000}"/>
    <cellStyle name="40% - uthevingsfarge 2 2 3 3 2 3" xfId="45695" xr:uid="{00000000-0005-0000-0000-0000F8490000}"/>
    <cellStyle name="40% - uthevingsfarge 2 2 3 3 2_3. Chng in credit spreads" xfId="45696" xr:uid="{00000000-0005-0000-0000-0000F9490000}"/>
    <cellStyle name="40% - uthevingsfarge 2 2 3 3 3" xfId="16789" xr:uid="{00000000-0005-0000-0000-0000FA490000}"/>
    <cellStyle name="40% - uthevingsfarge 2 2 3 3 3 2" xfId="45697" xr:uid="{00000000-0005-0000-0000-0000FB490000}"/>
    <cellStyle name="40% - uthevingsfarge 2 2 3 3 4" xfId="45698" xr:uid="{00000000-0005-0000-0000-0000FC490000}"/>
    <cellStyle name="40% - uthevingsfarge 2 2 3 3 5" xfId="45699" xr:uid="{00000000-0005-0000-0000-0000FD490000}"/>
    <cellStyle name="40% - uthevingsfarge 2 2 3 3 6" xfId="45700" xr:uid="{00000000-0005-0000-0000-0000FE490000}"/>
    <cellStyle name="40% - uthevingsfarge 2 2 3 3_3. Chng in credit spreads" xfId="45701" xr:uid="{00000000-0005-0000-0000-0000FF490000}"/>
    <cellStyle name="40% - uthevingsfarge 2 2 3 4" xfId="16790" xr:uid="{00000000-0005-0000-0000-0000004A0000}"/>
    <cellStyle name="40% - uthevingsfarge 2 2 3 4 2" xfId="16791" xr:uid="{00000000-0005-0000-0000-0000014A0000}"/>
    <cellStyle name="40% - uthevingsfarge 2 2 3 4 2 2" xfId="45702" xr:uid="{00000000-0005-0000-0000-0000024A0000}"/>
    <cellStyle name="40% - uthevingsfarge 2 2 3 4 3" xfId="16792" xr:uid="{00000000-0005-0000-0000-0000034A0000}"/>
    <cellStyle name="40% - uthevingsfarge 2 2 3 4 4" xfId="45703" xr:uid="{00000000-0005-0000-0000-0000044A0000}"/>
    <cellStyle name="40% - uthevingsfarge 2 2 3 4 5" xfId="45704" xr:uid="{00000000-0005-0000-0000-0000054A0000}"/>
    <cellStyle name="40% - uthevingsfarge 2 2 3 4 6" xfId="45705" xr:uid="{00000000-0005-0000-0000-0000064A0000}"/>
    <cellStyle name="40% - uthevingsfarge 2 2 3 4_3. Chng in credit spreads" xfId="45706" xr:uid="{00000000-0005-0000-0000-0000074A0000}"/>
    <cellStyle name="40% - uthevingsfarge 2 2 3 5" xfId="16793" xr:uid="{00000000-0005-0000-0000-0000084A0000}"/>
    <cellStyle name="40% - uthevingsfarge 2 2 3 5 2" xfId="16794" xr:uid="{00000000-0005-0000-0000-0000094A0000}"/>
    <cellStyle name="40% - uthevingsfarge 2 2 3 5 2 2" xfId="45707" xr:uid="{00000000-0005-0000-0000-00000A4A0000}"/>
    <cellStyle name="40% - uthevingsfarge 2 2 3 5 3" xfId="16795" xr:uid="{00000000-0005-0000-0000-00000B4A0000}"/>
    <cellStyle name="40% - uthevingsfarge 2 2 3 5 4" xfId="45708" xr:uid="{00000000-0005-0000-0000-00000C4A0000}"/>
    <cellStyle name="40% - uthevingsfarge 2 2 3 5 5" xfId="45709" xr:uid="{00000000-0005-0000-0000-00000D4A0000}"/>
    <cellStyle name="40% - uthevingsfarge 2 2 3 5 6" xfId="45710" xr:uid="{00000000-0005-0000-0000-00000E4A0000}"/>
    <cellStyle name="40% - uthevingsfarge 2 2 3 5_3. Chng in credit spreads" xfId="45711" xr:uid="{00000000-0005-0000-0000-00000F4A0000}"/>
    <cellStyle name="40% - uthevingsfarge 2 2 3 6" xfId="16796" xr:uid="{00000000-0005-0000-0000-0000104A0000}"/>
    <cellStyle name="40% - uthevingsfarge 2 2 3 6 2" xfId="45712" xr:uid="{00000000-0005-0000-0000-0000114A0000}"/>
    <cellStyle name="40% - uthevingsfarge 2 2 3 6 2 2" xfId="45713" xr:uid="{00000000-0005-0000-0000-0000124A0000}"/>
    <cellStyle name="40% - uthevingsfarge 2 2 3 6 3" xfId="45714" xr:uid="{00000000-0005-0000-0000-0000134A0000}"/>
    <cellStyle name="40% - uthevingsfarge 2 2 3 6_3. Chng in credit spreads" xfId="45715" xr:uid="{00000000-0005-0000-0000-0000144A0000}"/>
    <cellStyle name="40% - uthevingsfarge 2 2 3 7" xfId="16797" xr:uid="{00000000-0005-0000-0000-0000154A0000}"/>
    <cellStyle name="40% - uthevingsfarge 2 2 3 7 2" xfId="45716" xr:uid="{00000000-0005-0000-0000-0000164A0000}"/>
    <cellStyle name="40% - uthevingsfarge 2 2 3 8" xfId="39939" xr:uid="{00000000-0005-0000-0000-0000174A0000}"/>
    <cellStyle name="40% - uthevingsfarge 2 2 3 9" xfId="45717" xr:uid="{00000000-0005-0000-0000-0000184A0000}"/>
    <cellStyle name="40% - uthevingsfarge 2 2 3_3. Chng in credit spreads" xfId="45718"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9" xr:uid="{00000000-0005-0000-0000-00001D4A0000}"/>
    <cellStyle name="40% - uthevingsfarge 2 2 4 2 3" xfId="45720" xr:uid="{00000000-0005-0000-0000-00001E4A0000}"/>
    <cellStyle name="40% - uthevingsfarge 2 2 4 2_3. Chng in credit spreads" xfId="45721" xr:uid="{00000000-0005-0000-0000-00001F4A0000}"/>
    <cellStyle name="40% - uthevingsfarge 2 2 4 3" xfId="16801" xr:uid="{00000000-0005-0000-0000-0000204A0000}"/>
    <cellStyle name="40% - uthevingsfarge 2 2 4 3 2" xfId="45722" xr:uid="{00000000-0005-0000-0000-0000214A0000}"/>
    <cellStyle name="40% - uthevingsfarge 2 2 4 3 2 2" xfId="45723" xr:uid="{00000000-0005-0000-0000-0000224A0000}"/>
    <cellStyle name="40% - uthevingsfarge 2 2 4 3 3" xfId="45724" xr:uid="{00000000-0005-0000-0000-0000234A0000}"/>
    <cellStyle name="40% - uthevingsfarge 2 2 4 3_3. Chng in credit spreads" xfId="45725" xr:uid="{00000000-0005-0000-0000-0000244A0000}"/>
    <cellStyle name="40% - uthevingsfarge 2 2 4 4" xfId="16802" xr:uid="{00000000-0005-0000-0000-0000254A0000}"/>
    <cellStyle name="40% - uthevingsfarge 2 2 4 4 2" xfId="45726" xr:uid="{00000000-0005-0000-0000-0000264A0000}"/>
    <cellStyle name="40% - uthevingsfarge 2 2 4 4 2 2" xfId="45727" xr:uid="{00000000-0005-0000-0000-0000274A0000}"/>
    <cellStyle name="40% - uthevingsfarge 2 2 4 4 3" xfId="45728" xr:uid="{00000000-0005-0000-0000-0000284A0000}"/>
    <cellStyle name="40% - uthevingsfarge 2 2 4 4_3. Chng in credit spreads" xfId="45729" xr:uid="{00000000-0005-0000-0000-0000294A0000}"/>
    <cellStyle name="40% - uthevingsfarge 2 2 4 5" xfId="45730" xr:uid="{00000000-0005-0000-0000-00002A4A0000}"/>
    <cellStyle name="40% - uthevingsfarge 2 2 4 5 2" xfId="45731" xr:uid="{00000000-0005-0000-0000-00002B4A0000}"/>
    <cellStyle name="40% - uthevingsfarge 2 2 4 6" xfId="45732" xr:uid="{00000000-0005-0000-0000-00002C4A0000}"/>
    <cellStyle name="40% - uthevingsfarge 2 2 4 7" xfId="45733" xr:uid="{00000000-0005-0000-0000-00002D4A0000}"/>
    <cellStyle name="40% - uthevingsfarge 2 2 4_3. Chng in credit spreads" xfId="45734"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5" xr:uid="{00000000-0005-0000-0000-0000324A0000}"/>
    <cellStyle name="40% - uthevingsfarge 2 2 5 2 3" xfId="45736" xr:uid="{00000000-0005-0000-0000-0000334A0000}"/>
    <cellStyle name="40% - uthevingsfarge 2 2 5 2_3. Chng in credit spreads" xfId="45737" xr:uid="{00000000-0005-0000-0000-0000344A0000}"/>
    <cellStyle name="40% - uthevingsfarge 2 2 5 3" xfId="16806" xr:uid="{00000000-0005-0000-0000-0000354A0000}"/>
    <cellStyle name="40% - uthevingsfarge 2 2 5 3 2" xfId="45738" xr:uid="{00000000-0005-0000-0000-0000364A0000}"/>
    <cellStyle name="40% - uthevingsfarge 2 2 5 4" xfId="16807" xr:uid="{00000000-0005-0000-0000-0000374A0000}"/>
    <cellStyle name="40% - uthevingsfarge 2 2 5 5" xfId="45739" xr:uid="{00000000-0005-0000-0000-0000384A0000}"/>
    <cellStyle name="40% - uthevingsfarge 2 2 5 6" xfId="45740" xr:uid="{00000000-0005-0000-0000-0000394A0000}"/>
    <cellStyle name="40% - uthevingsfarge 2 2 5 7" xfId="45741" xr:uid="{00000000-0005-0000-0000-00003A4A0000}"/>
    <cellStyle name="40% - uthevingsfarge 2 2 5_3. Chng in credit spreads" xfId="45742"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3" xr:uid="{00000000-0005-0000-0000-00003F4A0000}"/>
    <cellStyle name="40% - uthevingsfarge 2 2 6 2 3" xfId="45744" xr:uid="{00000000-0005-0000-0000-0000404A0000}"/>
    <cellStyle name="40% - uthevingsfarge 2 2 6 2_3. Chng in credit spreads" xfId="45745" xr:uid="{00000000-0005-0000-0000-0000414A0000}"/>
    <cellStyle name="40% - uthevingsfarge 2 2 6 3" xfId="16811" xr:uid="{00000000-0005-0000-0000-0000424A0000}"/>
    <cellStyle name="40% - uthevingsfarge 2 2 6 3 2" xfId="45746" xr:uid="{00000000-0005-0000-0000-0000434A0000}"/>
    <cellStyle name="40% - uthevingsfarge 2 2 6 4" xfId="16812" xr:uid="{00000000-0005-0000-0000-0000444A0000}"/>
    <cellStyle name="40% - uthevingsfarge 2 2 6 5" xfId="45747" xr:uid="{00000000-0005-0000-0000-0000454A0000}"/>
    <cellStyle name="40% - uthevingsfarge 2 2 6 6" xfId="45748" xr:uid="{00000000-0005-0000-0000-0000464A0000}"/>
    <cellStyle name="40% - uthevingsfarge 2 2 6 7" xfId="45749" xr:uid="{00000000-0005-0000-0000-0000474A0000}"/>
    <cellStyle name="40% - uthevingsfarge 2 2 6_3. Chng in credit spreads" xfId="45750"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1"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2" xr:uid="{00000000-0005-0000-0000-0000504A0000}"/>
    <cellStyle name="40% - uthevingsfarge 2 2 7 6" xfId="45753" xr:uid="{00000000-0005-0000-0000-0000514A0000}"/>
    <cellStyle name="40% - uthevingsfarge 2 2 7_3. Chng in credit spreads" xfId="45754" xr:uid="{00000000-0005-0000-0000-0000524A0000}"/>
    <cellStyle name="40% - uthevingsfarge 2 2 8" xfId="16819" xr:uid="{00000000-0005-0000-0000-0000534A0000}"/>
    <cellStyle name="40% - uthevingsfarge 2 2 8 2" xfId="16820" xr:uid="{00000000-0005-0000-0000-0000544A0000}"/>
    <cellStyle name="40% - uthevingsfarge 2 2 8 2 2" xfId="45755" xr:uid="{00000000-0005-0000-0000-0000554A0000}"/>
    <cellStyle name="40% - uthevingsfarge 2 2 8 3" xfId="16821" xr:uid="{00000000-0005-0000-0000-0000564A0000}"/>
    <cellStyle name="40% - uthevingsfarge 2 2 8 4" xfId="45756" xr:uid="{00000000-0005-0000-0000-0000574A0000}"/>
    <cellStyle name="40% - uthevingsfarge 2 2 8_3. Chng in credit spreads" xfId="45757"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8" xr:uid="{00000000-0005-0000-0000-0000614A0000}"/>
    <cellStyle name="40% - uthevingsfarge 2 20 2_4 manuell" xfId="55034" xr:uid="{C74E1E57-0454-41F1-83C9-4F7F58D6E536}"/>
    <cellStyle name="40% - uthevingsfarge 2 20 3" xfId="4401" xr:uid="{00000000-0005-0000-0000-0000634A0000}"/>
    <cellStyle name="40% - uthevingsfarge 2 20 4" xfId="45759" xr:uid="{00000000-0005-0000-0000-0000644A0000}"/>
    <cellStyle name="40% - uthevingsfarge 2 20_4 manuell" xfId="55035"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60" xr:uid="{00000000-0005-0000-0000-0000694A0000}"/>
    <cellStyle name="40% - uthevingsfarge 2 21 2_4 manuell" xfId="55036" xr:uid="{1EBC60BD-6706-41FF-B80D-FA911E2784F9}"/>
    <cellStyle name="40% - uthevingsfarge 2 21 3" xfId="4405" xr:uid="{00000000-0005-0000-0000-00006B4A0000}"/>
    <cellStyle name="40% - uthevingsfarge 2 21 4" xfId="45761" xr:uid="{00000000-0005-0000-0000-00006C4A0000}"/>
    <cellStyle name="40% - uthevingsfarge 2 21_4 manuell" xfId="55037"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2" xr:uid="{00000000-0005-0000-0000-0000714A0000}"/>
    <cellStyle name="40% - uthevingsfarge 2 22 2_4 manuell" xfId="55038" xr:uid="{3D51E264-2059-441F-98D4-4D07FDC104BF}"/>
    <cellStyle name="40% - uthevingsfarge 2 22 3" xfId="4409" xr:uid="{00000000-0005-0000-0000-0000734A0000}"/>
    <cellStyle name="40% - uthevingsfarge 2 22 4" xfId="45763" xr:uid="{00000000-0005-0000-0000-0000744A0000}"/>
    <cellStyle name="40% - uthevingsfarge 2 22_4 manuell" xfId="55039"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4" xr:uid="{00000000-0005-0000-0000-0000794A0000}"/>
    <cellStyle name="40% - uthevingsfarge 2 23 2_4 manuell" xfId="55040" xr:uid="{AF7D159B-5B1A-4946-8D26-C556CEC396C7}"/>
    <cellStyle name="40% - uthevingsfarge 2 23 3" xfId="4413" xr:uid="{00000000-0005-0000-0000-00007B4A0000}"/>
    <cellStyle name="40% - uthevingsfarge 2 23 4" xfId="45765" xr:uid="{00000000-0005-0000-0000-00007C4A0000}"/>
    <cellStyle name="40% - uthevingsfarge 2 23_4 manuell" xfId="55041"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6" xr:uid="{00000000-0005-0000-0000-0000814A0000}"/>
    <cellStyle name="40% - uthevingsfarge 2 24 2_4 manuell" xfId="55042" xr:uid="{B4A15599-3CA8-43E5-93CC-DAF030AE6FD0}"/>
    <cellStyle name="40% - uthevingsfarge 2 24 3" xfId="4417" xr:uid="{00000000-0005-0000-0000-0000834A0000}"/>
    <cellStyle name="40% - uthevingsfarge 2 24 4" xfId="45767" xr:uid="{00000000-0005-0000-0000-0000844A0000}"/>
    <cellStyle name="40% - uthevingsfarge 2 24_4 manuell" xfId="55043"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8" xr:uid="{00000000-0005-0000-0000-0000894A0000}"/>
    <cellStyle name="40% - uthevingsfarge 2 25 2_4 manuell" xfId="55044" xr:uid="{98924141-5AB2-45FC-A38F-DF5D93CBC165}"/>
    <cellStyle name="40% - uthevingsfarge 2 25 3" xfId="4421" xr:uid="{00000000-0005-0000-0000-00008B4A0000}"/>
    <cellStyle name="40% - uthevingsfarge 2 25 4" xfId="45769" xr:uid="{00000000-0005-0000-0000-00008C4A0000}"/>
    <cellStyle name="40% - uthevingsfarge 2 25_4 manuell" xfId="55045"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70" xr:uid="{00000000-0005-0000-0000-0000914A0000}"/>
    <cellStyle name="40% - uthevingsfarge 2 26 2_4 manuell" xfId="55046" xr:uid="{D4FDBC8B-CF4A-4F7D-A676-B385DB61DB89}"/>
    <cellStyle name="40% - uthevingsfarge 2 26 3" xfId="4425" xr:uid="{00000000-0005-0000-0000-0000934A0000}"/>
    <cellStyle name="40% - uthevingsfarge 2 26 4" xfId="45771" xr:uid="{00000000-0005-0000-0000-0000944A0000}"/>
    <cellStyle name="40% - uthevingsfarge 2 26_4 manuell" xfId="55047"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2" xr:uid="{00000000-0005-0000-0000-0000994A0000}"/>
    <cellStyle name="40% - uthevingsfarge 2 27 2_4 manuell" xfId="55048" xr:uid="{8B0CB8D7-B644-4BA6-BD20-3D88E3D1056F}"/>
    <cellStyle name="40% - uthevingsfarge 2 27 3" xfId="4429" xr:uid="{00000000-0005-0000-0000-00009B4A0000}"/>
    <cellStyle name="40% - uthevingsfarge 2 27 4" xfId="45773" xr:uid="{00000000-0005-0000-0000-00009C4A0000}"/>
    <cellStyle name="40% - uthevingsfarge 2 27_4 manuell" xfId="55049"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4" xr:uid="{00000000-0005-0000-0000-0000A14A0000}"/>
    <cellStyle name="40% - uthevingsfarge 2 28 2_4 manuell" xfId="55050" xr:uid="{1A758DF9-2FEC-4AC8-9FBE-E7EBA28BB914}"/>
    <cellStyle name="40% - uthevingsfarge 2 28 3" xfId="4433" xr:uid="{00000000-0005-0000-0000-0000A34A0000}"/>
    <cellStyle name="40% - uthevingsfarge 2 28 4" xfId="45775" xr:uid="{00000000-0005-0000-0000-0000A44A0000}"/>
    <cellStyle name="40% - uthevingsfarge 2 28_4 manuell" xfId="55051"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6" xr:uid="{00000000-0005-0000-0000-0000A94A0000}"/>
    <cellStyle name="40% - uthevingsfarge 2 29 2_4 manuell" xfId="55052" xr:uid="{7E93C781-8A4C-4D71-A1F0-267F7F2E96D4}"/>
    <cellStyle name="40% - uthevingsfarge 2 29 3" xfId="4437" xr:uid="{00000000-0005-0000-0000-0000AB4A0000}"/>
    <cellStyle name="40% - uthevingsfarge 2 29 4" xfId="45777" xr:uid="{00000000-0005-0000-0000-0000AC4A0000}"/>
    <cellStyle name="40% - uthevingsfarge 2 29_4 manuell" xfId="55053" xr:uid="{76867657-3D9C-43A7-BD6F-B27C0F78153C}"/>
    <cellStyle name="40% - uthevingsfarge 2 3" xfId="4438" xr:uid="{00000000-0005-0000-0000-0000AE4A0000}"/>
    <cellStyle name="40% - uthevingsfarge 2 3 10" xfId="45778" xr:uid="{00000000-0005-0000-0000-0000AF4A0000}"/>
    <cellStyle name="40% - uthevingsfarge 2 3 11" xfId="45779" xr:uid="{00000000-0005-0000-0000-0000B04A0000}"/>
    <cellStyle name="40% - uthevingsfarge 2 3 2" xfId="4439" xr:uid="{00000000-0005-0000-0000-0000B14A0000}"/>
    <cellStyle name="40% - uthevingsfarge 2 3 2 10" xfId="45780" xr:uid="{00000000-0005-0000-0000-0000B24A0000}"/>
    <cellStyle name="40% - uthevingsfarge 2 3 2 2" xfId="4440" xr:uid="{00000000-0005-0000-0000-0000B34A0000}"/>
    <cellStyle name="40% - uthevingsfarge 2 3 2 2 2" xfId="16826" xr:uid="{00000000-0005-0000-0000-0000B44A0000}"/>
    <cellStyle name="40% - uthevingsfarge 2 3 2 2 2 2" xfId="45781" xr:uid="{00000000-0005-0000-0000-0000B54A0000}"/>
    <cellStyle name="40% - uthevingsfarge 2 3 2 2 2 2 2" xfId="45782" xr:uid="{00000000-0005-0000-0000-0000B64A0000}"/>
    <cellStyle name="40% - uthevingsfarge 2 3 2 2 2 3" xfId="45783" xr:uid="{00000000-0005-0000-0000-0000B74A0000}"/>
    <cellStyle name="40% - uthevingsfarge 2 3 2 2 2_3. Chng in credit spreads" xfId="45784" xr:uid="{00000000-0005-0000-0000-0000B84A0000}"/>
    <cellStyle name="40% - uthevingsfarge 2 3 2 2 3" xfId="16827" xr:uid="{00000000-0005-0000-0000-0000B94A0000}"/>
    <cellStyle name="40% - uthevingsfarge 2 3 2 2 3 2" xfId="45785" xr:uid="{00000000-0005-0000-0000-0000BA4A0000}"/>
    <cellStyle name="40% - uthevingsfarge 2 3 2 2 3 2 2" xfId="45786" xr:uid="{00000000-0005-0000-0000-0000BB4A0000}"/>
    <cellStyle name="40% - uthevingsfarge 2 3 2 2 3 3" xfId="45787" xr:uid="{00000000-0005-0000-0000-0000BC4A0000}"/>
    <cellStyle name="40% - uthevingsfarge 2 3 2 2 3_3. Chng in credit spreads" xfId="45788" xr:uid="{00000000-0005-0000-0000-0000BD4A0000}"/>
    <cellStyle name="40% - uthevingsfarge 2 3 2 2 4" xfId="45789" xr:uid="{00000000-0005-0000-0000-0000BE4A0000}"/>
    <cellStyle name="40% - uthevingsfarge 2 3 2 2 4 2" xfId="45790" xr:uid="{00000000-0005-0000-0000-0000BF4A0000}"/>
    <cellStyle name="40% - uthevingsfarge 2 3 2 2 5" xfId="45791" xr:uid="{00000000-0005-0000-0000-0000C04A0000}"/>
    <cellStyle name="40% - uthevingsfarge 2 3 2 2 6" xfId="45792" xr:uid="{00000000-0005-0000-0000-0000C14A0000}"/>
    <cellStyle name="40% - uthevingsfarge 2 3 2 2_3. Chng in credit spreads" xfId="45793" xr:uid="{00000000-0005-0000-0000-0000C24A0000}"/>
    <cellStyle name="40% - uthevingsfarge 2 3 2 3" xfId="16828" xr:uid="{00000000-0005-0000-0000-0000C34A0000}"/>
    <cellStyle name="40% - uthevingsfarge 2 3 2 3 2" xfId="16829" xr:uid="{00000000-0005-0000-0000-0000C44A0000}"/>
    <cellStyle name="40% - uthevingsfarge 2 3 2 3 2 2" xfId="45794" xr:uid="{00000000-0005-0000-0000-0000C54A0000}"/>
    <cellStyle name="40% - uthevingsfarge 2 3 2 3 3" xfId="16830" xr:uid="{00000000-0005-0000-0000-0000C64A0000}"/>
    <cellStyle name="40% - uthevingsfarge 2 3 2 3 4" xfId="45795" xr:uid="{00000000-0005-0000-0000-0000C74A0000}"/>
    <cellStyle name="40% - uthevingsfarge 2 3 2 3 5" xfId="45796" xr:uid="{00000000-0005-0000-0000-0000C84A0000}"/>
    <cellStyle name="40% - uthevingsfarge 2 3 2 3 6" xfId="45797" xr:uid="{00000000-0005-0000-0000-0000C94A0000}"/>
    <cellStyle name="40% - uthevingsfarge 2 3 2 3_3. Chng in credit spreads" xfId="45798" xr:uid="{00000000-0005-0000-0000-0000CA4A0000}"/>
    <cellStyle name="40% - uthevingsfarge 2 3 2 4" xfId="16831" xr:uid="{00000000-0005-0000-0000-0000CB4A0000}"/>
    <cellStyle name="40% - uthevingsfarge 2 3 2 4 2" xfId="16832" xr:uid="{00000000-0005-0000-0000-0000CC4A0000}"/>
    <cellStyle name="40% - uthevingsfarge 2 3 2 4 2 2" xfId="45799" xr:uid="{00000000-0005-0000-0000-0000CD4A0000}"/>
    <cellStyle name="40% - uthevingsfarge 2 3 2 4 3" xfId="16833" xr:uid="{00000000-0005-0000-0000-0000CE4A0000}"/>
    <cellStyle name="40% - uthevingsfarge 2 3 2 4 4" xfId="45800" xr:uid="{00000000-0005-0000-0000-0000CF4A0000}"/>
    <cellStyle name="40% - uthevingsfarge 2 3 2 4 5" xfId="45801" xr:uid="{00000000-0005-0000-0000-0000D04A0000}"/>
    <cellStyle name="40% - uthevingsfarge 2 3 2 4 6" xfId="45802" xr:uid="{00000000-0005-0000-0000-0000D14A0000}"/>
    <cellStyle name="40% - uthevingsfarge 2 3 2 4_3. Chng in credit spreads" xfId="45803"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4" xr:uid="{00000000-0005-0000-0000-0000D64A0000}"/>
    <cellStyle name="40% - uthevingsfarge 2 3 2 5 5" xfId="45805" xr:uid="{00000000-0005-0000-0000-0000D74A0000}"/>
    <cellStyle name="40% - uthevingsfarge 2 3 2 5 6" xfId="45806"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7" xr:uid="{00000000-0005-0000-0000-0000DE4A0000}"/>
    <cellStyle name="40% - uthevingsfarge 2 3 2 9" xfId="45808" xr:uid="{00000000-0005-0000-0000-0000DF4A0000}"/>
    <cellStyle name="40% - uthevingsfarge 2 3 2_3. Chng in credit spreads" xfId="45809" xr:uid="{00000000-0005-0000-0000-0000E04A0000}"/>
    <cellStyle name="40% - uthevingsfarge 2 3 3" xfId="4441" xr:uid="{00000000-0005-0000-0000-0000E14A0000}"/>
    <cellStyle name="40% - uthevingsfarge 2 3 3 2" xfId="16842" xr:uid="{00000000-0005-0000-0000-0000E24A0000}"/>
    <cellStyle name="40% - uthevingsfarge 2 3 3 2 2" xfId="45810" xr:uid="{00000000-0005-0000-0000-0000E34A0000}"/>
    <cellStyle name="40% - uthevingsfarge 2 3 3 2 2 2" xfId="45811" xr:uid="{00000000-0005-0000-0000-0000E44A0000}"/>
    <cellStyle name="40% - uthevingsfarge 2 3 3 2 2 2 2" xfId="45812" xr:uid="{00000000-0005-0000-0000-0000E54A0000}"/>
    <cellStyle name="40% - uthevingsfarge 2 3 3 2 2 3" xfId="45813" xr:uid="{00000000-0005-0000-0000-0000E64A0000}"/>
    <cellStyle name="40% - uthevingsfarge 2 3 3 2 2_3. Chng in credit spreads" xfId="45814" xr:uid="{00000000-0005-0000-0000-0000E74A0000}"/>
    <cellStyle name="40% - uthevingsfarge 2 3 3 2 3" xfId="45815" xr:uid="{00000000-0005-0000-0000-0000E84A0000}"/>
    <cellStyle name="40% - uthevingsfarge 2 3 3 2 3 2" xfId="45816" xr:uid="{00000000-0005-0000-0000-0000E94A0000}"/>
    <cellStyle name="40% - uthevingsfarge 2 3 3 2 3 2 2" xfId="45817" xr:uid="{00000000-0005-0000-0000-0000EA4A0000}"/>
    <cellStyle name="40% - uthevingsfarge 2 3 3 2 3 3" xfId="45818" xr:uid="{00000000-0005-0000-0000-0000EB4A0000}"/>
    <cellStyle name="40% - uthevingsfarge 2 3 3 2 3_3. Chng in credit spreads" xfId="45819" xr:uid="{00000000-0005-0000-0000-0000EC4A0000}"/>
    <cellStyle name="40% - uthevingsfarge 2 3 3 2 4" xfId="45820" xr:uid="{00000000-0005-0000-0000-0000ED4A0000}"/>
    <cellStyle name="40% - uthevingsfarge 2 3 3 2 4 2" xfId="45821" xr:uid="{00000000-0005-0000-0000-0000EE4A0000}"/>
    <cellStyle name="40% - uthevingsfarge 2 3 3 2 5" xfId="45822" xr:uid="{00000000-0005-0000-0000-0000EF4A0000}"/>
    <cellStyle name="40% - uthevingsfarge 2 3 3 2_3. Chng in credit spreads" xfId="45823" xr:uid="{00000000-0005-0000-0000-0000F04A0000}"/>
    <cellStyle name="40% - uthevingsfarge 2 3 3 3" xfId="16843" xr:uid="{00000000-0005-0000-0000-0000F14A0000}"/>
    <cellStyle name="40% - uthevingsfarge 2 3 3 3 2" xfId="45824" xr:uid="{00000000-0005-0000-0000-0000F24A0000}"/>
    <cellStyle name="40% - uthevingsfarge 2 3 3 3 2 2" xfId="45825" xr:uid="{00000000-0005-0000-0000-0000F34A0000}"/>
    <cellStyle name="40% - uthevingsfarge 2 3 3 3 3" xfId="45826" xr:uid="{00000000-0005-0000-0000-0000F44A0000}"/>
    <cellStyle name="40% - uthevingsfarge 2 3 3 3_3. Chng in credit spreads" xfId="45827" xr:uid="{00000000-0005-0000-0000-0000F54A0000}"/>
    <cellStyle name="40% - uthevingsfarge 2 3 3 4" xfId="45828" xr:uid="{00000000-0005-0000-0000-0000F64A0000}"/>
    <cellStyle name="40% - uthevingsfarge 2 3 3 4 2" xfId="45829" xr:uid="{00000000-0005-0000-0000-0000F74A0000}"/>
    <cellStyle name="40% - uthevingsfarge 2 3 3 4 2 2" xfId="45830" xr:uid="{00000000-0005-0000-0000-0000F84A0000}"/>
    <cellStyle name="40% - uthevingsfarge 2 3 3 4 3" xfId="45831" xr:uid="{00000000-0005-0000-0000-0000F94A0000}"/>
    <cellStyle name="40% - uthevingsfarge 2 3 3 4_3. Chng in credit spreads" xfId="45832" xr:uid="{00000000-0005-0000-0000-0000FA4A0000}"/>
    <cellStyle name="40% - uthevingsfarge 2 3 3 5" xfId="45833" xr:uid="{00000000-0005-0000-0000-0000FB4A0000}"/>
    <cellStyle name="40% - uthevingsfarge 2 3 3 5 2" xfId="45834" xr:uid="{00000000-0005-0000-0000-0000FC4A0000}"/>
    <cellStyle name="40% - uthevingsfarge 2 3 3 6" xfId="45835" xr:uid="{00000000-0005-0000-0000-0000FD4A0000}"/>
    <cellStyle name="40% - uthevingsfarge 2 3 3_3. Chng in credit spreads" xfId="45836" xr:uid="{00000000-0005-0000-0000-0000FE4A0000}"/>
    <cellStyle name="40% - uthevingsfarge 2 3 4" xfId="16844" xr:uid="{00000000-0005-0000-0000-0000FF4A0000}"/>
    <cellStyle name="40% - uthevingsfarge 2 3 4 2" xfId="16845" xr:uid="{00000000-0005-0000-0000-0000004B0000}"/>
    <cellStyle name="40% - uthevingsfarge 2 3 4 2 2" xfId="45837" xr:uid="{00000000-0005-0000-0000-0000014B0000}"/>
    <cellStyle name="40% - uthevingsfarge 2 3 4 2 2 2" xfId="45838" xr:uid="{00000000-0005-0000-0000-0000024B0000}"/>
    <cellStyle name="40% - uthevingsfarge 2 3 4 2 3" xfId="45839" xr:uid="{00000000-0005-0000-0000-0000034B0000}"/>
    <cellStyle name="40% - uthevingsfarge 2 3 4 2_3. Chng in credit spreads" xfId="45840" xr:uid="{00000000-0005-0000-0000-0000044B0000}"/>
    <cellStyle name="40% - uthevingsfarge 2 3 4 3" xfId="16846" xr:uid="{00000000-0005-0000-0000-0000054B0000}"/>
    <cellStyle name="40% - uthevingsfarge 2 3 4 3 2" xfId="45841" xr:uid="{00000000-0005-0000-0000-0000064B0000}"/>
    <cellStyle name="40% - uthevingsfarge 2 3 4 3 2 2" xfId="45842" xr:uid="{00000000-0005-0000-0000-0000074B0000}"/>
    <cellStyle name="40% - uthevingsfarge 2 3 4 3 3" xfId="45843" xr:uid="{00000000-0005-0000-0000-0000084B0000}"/>
    <cellStyle name="40% - uthevingsfarge 2 3 4 3_3. Chng in credit spreads" xfId="45844" xr:uid="{00000000-0005-0000-0000-0000094B0000}"/>
    <cellStyle name="40% - uthevingsfarge 2 3 4 4" xfId="45845" xr:uid="{00000000-0005-0000-0000-00000A4B0000}"/>
    <cellStyle name="40% - uthevingsfarge 2 3 4 4 2" xfId="45846" xr:uid="{00000000-0005-0000-0000-00000B4B0000}"/>
    <cellStyle name="40% - uthevingsfarge 2 3 4 5" xfId="45847" xr:uid="{00000000-0005-0000-0000-00000C4B0000}"/>
    <cellStyle name="40% - uthevingsfarge 2 3 4 6" xfId="45848" xr:uid="{00000000-0005-0000-0000-00000D4B0000}"/>
    <cellStyle name="40% - uthevingsfarge 2 3 4_3. Chng in credit spreads" xfId="45849" xr:uid="{00000000-0005-0000-0000-00000E4B0000}"/>
    <cellStyle name="40% - uthevingsfarge 2 3 5" xfId="16847" xr:uid="{00000000-0005-0000-0000-00000F4B0000}"/>
    <cellStyle name="40% - uthevingsfarge 2 3 5 2" xfId="16848" xr:uid="{00000000-0005-0000-0000-0000104B0000}"/>
    <cellStyle name="40% - uthevingsfarge 2 3 5 2 2" xfId="45850" xr:uid="{00000000-0005-0000-0000-0000114B0000}"/>
    <cellStyle name="40% - uthevingsfarge 2 3 5 3" xfId="16849" xr:uid="{00000000-0005-0000-0000-0000124B0000}"/>
    <cellStyle name="40% - uthevingsfarge 2 3 5 4" xfId="45851" xr:uid="{00000000-0005-0000-0000-0000134B0000}"/>
    <cellStyle name="40% - uthevingsfarge 2 3 5 5" xfId="45852" xr:uid="{00000000-0005-0000-0000-0000144B0000}"/>
    <cellStyle name="40% - uthevingsfarge 2 3 5 6" xfId="45853" xr:uid="{00000000-0005-0000-0000-0000154B0000}"/>
    <cellStyle name="40% - uthevingsfarge 2 3 5_3. Chng in credit spreads" xfId="45854" xr:uid="{00000000-0005-0000-0000-0000164B0000}"/>
    <cellStyle name="40% - uthevingsfarge 2 3 6" xfId="16850" xr:uid="{00000000-0005-0000-0000-0000174B0000}"/>
    <cellStyle name="40% - uthevingsfarge 2 3 6 2" xfId="16851" xr:uid="{00000000-0005-0000-0000-0000184B0000}"/>
    <cellStyle name="40% - uthevingsfarge 2 3 6 2 2" xfId="45855" xr:uid="{00000000-0005-0000-0000-0000194B0000}"/>
    <cellStyle name="40% - uthevingsfarge 2 3 6 3" xfId="16852" xr:uid="{00000000-0005-0000-0000-00001A4B0000}"/>
    <cellStyle name="40% - uthevingsfarge 2 3 6 4" xfId="45856" xr:uid="{00000000-0005-0000-0000-00001B4B0000}"/>
    <cellStyle name="40% - uthevingsfarge 2 3 6 5" xfId="45857" xr:uid="{00000000-0005-0000-0000-00001C4B0000}"/>
    <cellStyle name="40% - uthevingsfarge 2 3 6 6" xfId="45858" xr:uid="{00000000-0005-0000-0000-00001D4B0000}"/>
    <cellStyle name="40% - uthevingsfarge 2 3 6_3. Chng in credit spreads" xfId="45859" xr:uid="{00000000-0005-0000-0000-00001E4B0000}"/>
    <cellStyle name="40% - uthevingsfarge 2 3 7" xfId="16853" xr:uid="{00000000-0005-0000-0000-00001F4B0000}"/>
    <cellStyle name="40% - uthevingsfarge 2 3 7 2" xfId="16854" xr:uid="{00000000-0005-0000-0000-0000204B0000}"/>
    <cellStyle name="40% - uthevingsfarge 2 3 7 2 2" xfId="45860" xr:uid="{00000000-0005-0000-0000-0000214B0000}"/>
    <cellStyle name="40% - uthevingsfarge 2 3 7 3" xfId="45861" xr:uid="{00000000-0005-0000-0000-0000224B0000}"/>
    <cellStyle name="40% - uthevingsfarge 2 3 7_3. Chng in credit spreads" xfId="45862" xr:uid="{00000000-0005-0000-0000-0000234B0000}"/>
    <cellStyle name="40% - uthevingsfarge 2 3 8" xfId="16855" xr:uid="{00000000-0005-0000-0000-0000244B0000}"/>
    <cellStyle name="40% - uthevingsfarge 2 3 9" xfId="39940" xr:uid="{00000000-0005-0000-0000-0000254B0000}"/>
    <cellStyle name="40% - uthevingsfarge 2 3_4 manuell" xfId="55054"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3" xr:uid="{00000000-0005-0000-0000-00002A4B0000}"/>
    <cellStyle name="40% - uthevingsfarge 2 30 2_4 manuell" xfId="55055" xr:uid="{A2C94C1F-851D-4AD5-890A-DC17AC2E7E28}"/>
    <cellStyle name="40% - uthevingsfarge 2 30 3" xfId="4445" xr:uid="{00000000-0005-0000-0000-00002C4B0000}"/>
    <cellStyle name="40% - uthevingsfarge 2 30 4" xfId="45864" xr:uid="{00000000-0005-0000-0000-00002D4B0000}"/>
    <cellStyle name="40% - uthevingsfarge 2 30_4 manuell" xfId="55056"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5" xr:uid="{00000000-0005-0000-0000-0000324B0000}"/>
    <cellStyle name="40% - uthevingsfarge 2 31 2_4 manuell" xfId="55057" xr:uid="{265F4758-AFB1-4EB1-9F27-8F6613C46B59}"/>
    <cellStyle name="40% - uthevingsfarge 2 31 3" xfId="4449" xr:uid="{00000000-0005-0000-0000-0000344B0000}"/>
    <cellStyle name="40% - uthevingsfarge 2 31 4" xfId="45866" xr:uid="{00000000-0005-0000-0000-0000354B0000}"/>
    <cellStyle name="40% - uthevingsfarge 2 31_4 manuell" xfId="55058"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7" xr:uid="{00000000-0005-0000-0000-00003A4B0000}"/>
    <cellStyle name="40% - uthevingsfarge 2 32 2_4 manuell" xfId="55059" xr:uid="{35960BBC-E454-4E5F-98DA-D5CE606BE545}"/>
    <cellStyle name="40% - uthevingsfarge 2 32 3" xfId="4453" xr:uid="{00000000-0005-0000-0000-00003C4B0000}"/>
    <cellStyle name="40% - uthevingsfarge 2 32 4" xfId="45868" xr:uid="{00000000-0005-0000-0000-00003D4B0000}"/>
    <cellStyle name="40% - uthevingsfarge 2 32_4 manuell" xfId="55060"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9" xr:uid="{00000000-0005-0000-0000-0000424B0000}"/>
    <cellStyle name="40% - uthevingsfarge 2 33 2_4 manuell" xfId="55061" xr:uid="{7CC07831-7CDB-4D17-AB59-829B707320A8}"/>
    <cellStyle name="40% - uthevingsfarge 2 33 3" xfId="4457" xr:uid="{00000000-0005-0000-0000-0000444B0000}"/>
    <cellStyle name="40% - uthevingsfarge 2 33 4" xfId="45870" xr:uid="{00000000-0005-0000-0000-0000454B0000}"/>
    <cellStyle name="40% - uthevingsfarge 2 33_4 manuell" xfId="55062"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1" xr:uid="{00000000-0005-0000-0000-00004A4B0000}"/>
    <cellStyle name="40% - uthevingsfarge 2 34 2_4 manuell" xfId="55063" xr:uid="{B23BA3FB-F71D-4DF3-ACDB-EA7656B2F564}"/>
    <cellStyle name="40% - uthevingsfarge 2 34 3" xfId="4461" xr:uid="{00000000-0005-0000-0000-00004C4B0000}"/>
    <cellStyle name="40% - uthevingsfarge 2 34 4" xfId="45872" xr:uid="{00000000-0005-0000-0000-00004D4B0000}"/>
    <cellStyle name="40% - uthevingsfarge 2 34_4 manuell" xfId="55064"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3" xr:uid="{00000000-0005-0000-0000-0000524B0000}"/>
    <cellStyle name="40% - uthevingsfarge 2 35 2_4 manuell" xfId="55065" xr:uid="{A48320E3-D936-4D61-ADEC-EDD31271A606}"/>
    <cellStyle name="40% - uthevingsfarge 2 35 3" xfId="4465" xr:uid="{00000000-0005-0000-0000-0000544B0000}"/>
    <cellStyle name="40% - uthevingsfarge 2 35 4" xfId="45874" xr:uid="{00000000-0005-0000-0000-0000554B0000}"/>
    <cellStyle name="40% - uthevingsfarge 2 35_4 manuell" xfId="55066"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5" xr:uid="{00000000-0005-0000-0000-00005A4B0000}"/>
    <cellStyle name="40% - uthevingsfarge 2 36 2_4 manuell" xfId="55067" xr:uid="{E776190C-D474-4024-B33B-0FD91C8BDC49}"/>
    <cellStyle name="40% - uthevingsfarge 2 36 3" xfId="4469" xr:uid="{00000000-0005-0000-0000-00005C4B0000}"/>
    <cellStyle name="40% - uthevingsfarge 2 36 4" xfId="45876" xr:uid="{00000000-0005-0000-0000-00005D4B0000}"/>
    <cellStyle name="40% - uthevingsfarge 2 36_4 manuell" xfId="55068"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7" xr:uid="{00000000-0005-0000-0000-0000624B0000}"/>
    <cellStyle name="40% - uthevingsfarge 2 37 2_4 manuell" xfId="55069" xr:uid="{9A80622F-79E7-4A19-83D4-B28450300ECC}"/>
    <cellStyle name="40% - uthevingsfarge 2 37 3" xfId="4473" xr:uid="{00000000-0005-0000-0000-0000644B0000}"/>
    <cellStyle name="40% - uthevingsfarge 2 37 4" xfId="45878" xr:uid="{00000000-0005-0000-0000-0000654B0000}"/>
    <cellStyle name="40% - uthevingsfarge 2 37_4 manuell" xfId="55070"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9" xr:uid="{00000000-0005-0000-0000-00006A4B0000}"/>
    <cellStyle name="40% - uthevingsfarge 2 38 2_4 manuell" xfId="55071" xr:uid="{1454D671-063F-48DC-8733-BCD7438CA513}"/>
    <cellStyle name="40% - uthevingsfarge 2 38 3" xfId="4477" xr:uid="{00000000-0005-0000-0000-00006C4B0000}"/>
    <cellStyle name="40% - uthevingsfarge 2 38 4" xfId="45880" xr:uid="{00000000-0005-0000-0000-00006D4B0000}"/>
    <cellStyle name="40% - uthevingsfarge 2 38_4 manuell" xfId="55072"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1" xr:uid="{00000000-0005-0000-0000-0000724B0000}"/>
    <cellStyle name="40% - uthevingsfarge 2 39 2_4 manuell" xfId="55073" xr:uid="{3B0D0804-5AE5-40C2-9724-A8C7566FBA5A}"/>
    <cellStyle name="40% - uthevingsfarge 2 39 3" xfId="4481" xr:uid="{00000000-0005-0000-0000-0000744B0000}"/>
    <cellStyle name="40% - uthevingsfarge 2 39 4" xfId="45882" xr:uid="{00000000-0005-0000-0000-0000754B0000}"/>
    <cellStyle name="40% - uthevingsfarge 2 39_4 manuell" xfId="55074" xr:uid="{18302E94-9654-4400-BC05-77B8E0CD2A4F}"/>
    <cellStyle name="40% - uthevingsfarge 2 4" xfId="4482" xr:uid="{00000000-0005-0000-0000-0000774B0000}"/>
    <cellStyle name="40% - uthevingsfarge 2 4 10" xfId="45883"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4" xr:uid="{00000000-0005-0000-0000-00007C4B0000}"/>
    <cellStyle name="40% - uthevingsfarge 2 4 2 2 3" xfId="45885" xr:uid="{00000000-0005-0000-0000-00007D4B0000}"/>
    <cellStyle name="40% - uthevingsfarge 2 4 2 2_3. Chng in credit spreads" xfId="45886" xr:uid="{00000000-0005-0000-0000-00007E4B0000}"/>
    <cellStyle name="40% - uthevingsfarge 2 4 2 3" xfId="16857" xr:uid="{00000000-0005-0000-0000-00007F4B0000}"/>
    <cellStyle name="40% - uthevingsfarge 2 4 2 3 2" xfId="45887" xr:uid="{00000000-0005-0000-0000-0000804B0000}"/>
    <cellStyle name="40% - uthevingsfarge 2 4 2 3 2 2" xfId="45888" xr:uid="{00000000-0005-0000-0000-0000814B0000}"/>
    <cellStyle name="40% - uthevingsfarge 2 4 2 3 3" xfId="45889" xr:uid="{00000000-0005-0000-0000-0000824B0000}"/>
    <cellStyle name="40% - uthevingsfarge 2 4 2 3_3. Chng in credit spreads" xfId="45890" xr:uid="{00000000-0005-0000-0000-0000834B0000}"/>
    <cellStyle name="40% - uthevingsfarge 2 4 2 4" xfId="45891" xr:uid="{00000000-0005-0000-0000-0000844B0000}"/>
    <cellStyle name="40% - uthevingsfarge 2 4 2 4 2" xfId="45892" xr:uid="{00000000-0005-0000-0000-0000854B0000}"/>
    <cellStyle name="40% - uthevingsfarge 2 4 2 5" xfId="45893" xr:uid="{00000000-0005-0000-0000-0000864B0000}"/>
    <cellStyle name="40% - uthevingsfarge 2 4 2 6" xfId="45894" xr:uid="{00000000-0005-0000-0000-0000874B0000}"/>
    <cellStyle name="40% - uthevingsfarge 2 4 2 7" xfId="45895" xr:uid="{00000000-0005-0000-0000-0000884B0000}"/>
    <cellStyle name="40% - uthevingsfarge 2 4 2 8" xfId="45896" xr:uid="{00000000-0005-0000-0000-0000894B0000}"/>
    <cellStyle name="40% - uthevingsfarge 2 4 2_3. Chng in credit spreads" xfId="45897" xr:uid="{00000000-0005-0000-0000-00008A4B0000}"/>
    <cellStyle name="40% - uthevingsfarge 2 4 3" xfId="4485" xr:uid="{00000000-0005-0000-0000-00008B4B0000}"/>
    <cellStyle name="40% - uthevingsfarge 2 4 3 2" xfId="16858" xr:uid="{00000000-0005-0000-0000-00008C4B0000}"/>
    <cellStyle name="40% - uthevingsfarge 2 4 3 2 2" xfId="45898" xr:uid="{00000000-0005-0000-0000-00008D4B0000}"/>
    <cellStyle name="40% - uthevingsfarge 2 4 3 3" xfId="16859" xr:uid="{00000000-0005-0000-0000-00008E4B0000}"/>
    <cellStyle name="40% - uthevingsfarge 2 4 3 4" xfId="45899" xr:uid="{00000000-0005-0000-0000-00008F4B0000}"/>
    <cellStyle name="40% - uthevingsfarge 2 4 3 5" xfId="45900" xr:uid="{00000000-0005-0000-0000-0000904B0000}"/>
    <cellStyle name="40% - uthevingsfarge 2 4 3 6" xfId="45901" xr:uid="{00000000-0005-0000-0000-0000914B0000}"/>
    <cellStyle name="40% - uthevingsfarge 2 4 3_3. Chng in credit spreads" xfId="45902" xr:uid="{00000000-0005-0000-0000-0000924B0000}"/>
    <cellStyle name="40% - uthevingsfarge 2 4 4" xfId="16860" xr:uid="{00000000-0005-0000-0000-0000934B0000}"/>
    <cellStyle name="40% - uthevingsfarge 2 4 4 2" xfId="16861" xr:uid="{00000000-0005-0000-0000-0000944B0000}"/>
    <cellStyle name="40% - uthevingsfarge 2 4 4 2 2" xfId="45903" xr:uid="{00000000-0005-0000-0000-0000954B0000}"/>
    <cellStyle name="40% - uthevingsfarge 2 4 4 3" xfId="16862" xr:uid="{00000000-0005-0000-0000-0000964B0000}"/>
    <cellStyle name="40% - uthevingsfarge 2 4 4 4" xfId="45904" xr:uid="{00000000-0005-0000-0000-0000974B0000}"/>
    <cellStyle name="40% - uthevingsfarge 2 4 4 5" xfId="45905" xr:uid="{00000000-0005-0000-0000-0000984B0000}"/>
    <cellStyle name="40% - uthevingsfarge 2 4 4 6" xfId="45906" xr:uid="{00000000-0005-0000-0000-0000994B0000}"/>
    <cellStyle name="40% - uthevingsfarge 2 4 4_3. Chng in credit spreads" xfId="45907"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8" xr:uid="{00000000-0005-0000-0000-00009E4B0000}"/>
    <cellStyle name="40% - uthevingsfarge 2 4 5 5" xfId="45909" xr:uid="{00000000-0005-0000-0000-00009F4B0000}"/>
    <cellStyle name="40% - uthevingsfarge 2 4 5 6" xfId="45910"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1" xr:uid="{00000000-0005-0000-0000-0000A64B0000}"/>
    <cellStyle name="40% - uthevingsfarge 2 4 9" xfId="45911" xr:uid="{00000000-0005-0000-0000-0000A74B0000}"/>
    <cellStyle name="40% - uthevingsfarge 2 4_3. Chng in credit spreads" xfId="45912"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3" xr:uid="{00000000-0005-0000-0000-0000AC4B0000}"/>
    <cellStyle name="40% - uthevingsfarge 2 40 2_4 manuell" xfId="55075" xr:uid="{BC1F2EA1-635C-4C09-B033-E9A8D89A10DE}"/>
    <cellStyle name="40% - uthevingsfarge 2 40 3" xfId="4489" xr:uid="{00000000-0005-0000-0000-0000AE4B0000}"/>
    <cellStyle name="40% - uthevingsfarge 2 40 4" xfId="45914" xr:uid="{00000000-0005-0000-0000-0000AF4B0000}"/>
    <cellStyle name="40% - uthevingsfarge 2 40_4 manuell" xfId="55076"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5" xr:uid="{00000000-0005-0000-0000-0000B44B0000}"/>
    <cellStyle name="40% - uthevingsfarge 2 41 2_4 manuell" xfId="55077" xr:uid="{3B6E97C4-9FB3-4EE3-A4D3-39519AA1B983}"/>
    <cellStyle name="40% - uthevingsfarge 2 41 3" xfId="4493" xr:uid="{00000000-0005-0000-0000-0000B64B0000}"/>
    <cellStyle name="40% - uthevingsfarge 2 41 4" xfId="45916" xr:uid="{00000000-0005-0000-0000-0000B74B0000}"/>
    <cellStyle name="40% - uthevingsfarge 2 41_4 manuell" xfId="55078"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7" xr:uid="{00000000-0005-0000-0000-0000BC4B0000}"/>
    <cellStyle name="40% - uthevingsfarge 2 42 2_4 manuell" xfId="55079" xr:uid="{F162AD83-446C-4FF3-B7C8-0A1E8F96EA26}"/>
    <cellStyle name="40% - uthevingsfarge 2 42 3" xfId="4497" xr:uid="{00000000-0005-0000-0000-0000BE4B0000}"/>
    <cellStyle name="40% - uthevingsfarge 2 42 4" xfId="45918" xr:uid="{00000000-0005-0000-0000-0000BF4B0000}"/>
    <cellStyle name="40% - uthevingsfarge 2 42_4 manuell" xfId="55080"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9" xr:uid="{00000000-0005-0000-0000-0000C44B0000}"/>
    <cellStyle name="40% - uthevingsfarge 2 43 2_4 manuell" xfId="55081" xr:uid="{D3DB1BB9-BE7E-4196-B9E6-AB17DEB31698}"/>
    <cellStyle name="40% - uthevingsfarge 2 43 3" xfId="4501" xr:uid="{00000000-0005-0000-0000-0000C64B0000}"/>
    <cellStyle name="40% - uthevingsfarge 2 43 4" xfId="45920" xr:uid="{00000000-0005-0000-0000-0000C74B0000}"/>
    <cellStyle name="40% - uthevingsfarge 2 43_4 manuell" xfId="55082"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1" xr:uid="{00000000-0005-0000-0000-0000CC4B0000}"/>
    <cellStyle name="40% - uthevingsfarge 2 44 2_4 manuell" xfId="55083" xr:uid="{CA776354-379B-4479-8E7B-37B291832330}"/>
    <cellStyle name="40% - uthevingsfarge 2 44 3" xfId="4505" xr:uid="{00000000-0005-0000-0000-0000CE4B0000}"/>
    <cellStyle name="40% - uthevingsfarge 2 44 4" xfId="45922" xr:uid="{00000000-0005-0000-0000-0000CF4B0000}"/>
    <cellStyle name="40% - uthevingsfarge 2 44_4 manuell" xfId="55084"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3" xr:uid="{00000000-0005-0000-0000-0000D44B0000}"/>
    <cellStyle name="40% - uthevingsfarge 2 45 2_4 manuell" xfId="55085" xr:uid="{94337D3A-D09F-4563-9CF4-346D12920036}"/>
    <cellStyle name="40% - uthevingsfarge 2 45 3" xfId="4509" xr:uid="{00000000-0005-0000-0000-0000D64B0000}"/>
    <cellStyle name="40% - uthevingsfarge 2 45 4" xfId="45924" xr:uid="{00000000-0005-0000-0000-0000D74B0000}"/>
    <cellStyle name="40% - uthevingsfarge 2 45_4 manuell" xfId="55086"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5" xr:uid="{00000000-0005-0000-0000-0000DC4B0000}"/>
    <cellStyle name="40% - uthevingsfarge 2 46 2_4 manuell" xfId="55087" xr:uid="{8052722F-9629-4D92-A55B-FF78F25606C9}"/>
    <cellStyle name="40% - uthevingsfarge 2 46 3" xfId="4513" xr:uid="{00000000-0005-0000-0000-0000DE4B0000}"/>
    <cellStyle name="40% - uthevingsfarge 2 46 4" xfId="45926" xr:uid="{00000000-0005-0000-0000-0000DF4B0000}"/>
    <cellStyle name="40% - uthevingsfarge 2 46_4 manuell" xfId="55088"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7" xr:uid="{00000000-0005-0000-0000-0000E44B0000}"/>
    <cellStyle name="40% - uthevingsfarge 2 47 2_4 manuell" xfId="55089" xr:uid="{EAB8A847-B0B6-4D87-8F54-EC48EBC50D37}"/>
    <cellStyle name="40% - uthevingsfarge 2 47 3" xfId="4517" xr:uid="{00000000-0005-0000-0000-0000E64B0000}"/>
    <cellStyle name="40% - uthevingsfarge 2 47 4" xfId="45928" xr:uid="{00000000-0005-0000-0000-0000E74B0000}"/>
    <cellStyle name="40% - uthevingsfarge 2 47_4 manuell" xfId="55090"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9" xr:uid="{00000000-0005-0000-0000-0000EC4B0000}"/>
    <cellStyle name="40% - uthevingsfarge 2 48 2_4 manuell" xfId="55091" xr:uid="{B07B0539-2CDC-4333-8695-2B58F233E737}"/>
    <cellStyle name="40% - uthevingsfarge 2 48 3" xfId="4521" xr:uid="{00000000-0005-0000-0000-0000EE4B0000}"/>
    <cellStyle name="40% - uthevingsfarge 2 48 4" xfId="45930" xr:uid="{00000000-0005-0000-0000-0000EF4B0000}"/>
    <cellStyle name="40% - uthevingsfarge 2 48_4 manuell" xfId="55092"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1" xr:uid="{00000000-0005-0000-0000-0000F44B0000}"/>
    <cellStyle name="40% - uthevingsfarge 2 49 2_4 manuell" xfId="55093" xr:uid="{CFF881D9-B337-481E-92F8-07E8DDC8BBD0}"/>
    <cellStyle name="40% - uthevingsfarge 2 49 3" xfId="4525" xr:uid="{00000000-0005-0000-0000-0000F64B0000}"/>
    <cellStyle name="40% - uthevingsfarge 2 49 4" xfId="45932" xr:uid="{00000000-0005-0000-0000-0000F74B0000}"/>
    <cellStyle name="40% - uthevingsfarge 2 49_4 manuell" xfId="55094"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3" xr:uid="{00000000-0005-0000-0000-0000FC4B0000}"/>
    <cellStyle name="40% - uthevingsfarge 2 5 2 2 2 2" xfId="45934" xr:uid="{00000000-0005-0000-0000-0000FD4B0000}"/>
    <cellStyle name="40% - uthevingsfarge 2 5 2 2 3" xfId="45935" xr:uid="{00000000-0005-0000-0000-0000FE4B0000}"/>
    <cellStyle name="40% - uthevingsfarge 2 5 2 2_3. Chng in credit spreads" xfId="45936" xr:uid="{00000000-0005-0000-0000-0000FF4B0000}"/>
    <cellStyle name="40% - uthevingsfarge 2 5 2 3" xfId="45937" xr:uid="{00000000-0005-0000-0000-0000004C0000}"/>
    <cellStyle name="40% - uthevingsfarge 2 5 2 3 2" xfId="45938" xr:uid="{00000000-0005-0000-0000-0000014C0000}"/>
    <cellStyle name="40% - uthevingsfarge 2 5 2 3 2 2" xfId="45939" xr:uid="{00000000-0005-0000-0000-0000024C0000}"/>
    <cellStyle name="40% - uthevingsfarge 2 5 2 3 3" xfId="45940" xr:uid="{00000000-0005-0000-0000-0000034C0000}"/>
    <cellStyle name="40% - uthevingsfarge 2 5 2 3_3. Chng in credit spreads" xfId="45941" xr:uid="{00000000-0005-0000-0000-0000044C0000}"/>
    <cellStyle name="40% - uthevingsfarge 2 5 2 4" xfId="45942" xr:uid="{00000000-0005-0000-0000-0000054C0000}"/>
    <cellStyle name="40% - uthevingsfarge 2 5 2 4 2" xfId="45943" xr:uid="{00000000-0005-0000-0000-0000064C0000}"/>
    <cellStyle name="40% - uthevingsfarge 2 5 2 5" xfId="45944" xr:uid="{00000000-0005-0000-0000-0000074C0000}"/>
    <cellStyle name="40% - uthevingsfarge 2 5 2_3. Chng in credit spreads" xfId="45945" xr:uid="{00000000-0005-0000-0000-0000084C0000}"/>
    <cellStyle name="40% - uthevingsfarge 2 5 3" xfId="4529" xr:uid="{00000000-0005-0000-0000-0000094C0000}"/>
    <cellStyle name="40% - uthevingsfarge 2 5 3 2" xfId="16871" xr:uid="{00000000-0005-0000-0000-00000A4C0000}"/>
    <cellStyle name="40% - uthevingsfarge 2 5 3 2 2" xfId="45946" xr:uid="{00000000-0005-0000-0000-00000B4C0000}"/>
    <cellStyle name="40% - uthevingsfarge 2 5 3 3" xfId="45947" xr:uid="{00000000-0005-0000-0000-00000C4C0000}"/>
    <cellStyle name="40% - uthevingsfarge 2 5 3_3. Chng in credit spreads" xfId="45948" xr:uid="{00000000-0005-0000-0000-00000D4C0000}"/>
    <cellStyle name="40% - uthevingsfarge 2 5 4" xfId="16872" xr:uid="{00000000-0005-0000-0000-00000E4C0000}"/>
    <cellStyle name="40% - uthevingsfarge 2 5 4 2" xfId="45949" xr:uid="{00000000-0005-0000-0000-00000F4C0000}"/>
    <cellStyle name="40% - uthevingsfarge 2 5 4 2 2" xfId="45950" xr:uid="{00000000-0005-0000-0000-0000104C0000}"/>
    <cellStyle name="40% - uthevingsfarge 2 5 4 3" xfId="45951" xr:uid="{00000000-0005-0000-0000-0000114C0000}"/>
    <cellStyle name="40% - uthevingsfarge 2 5 4_3. Chng in credit spreads" xfId="45952" xr:uid="{00000000-0005-0000-0000-0000124C0000}"/>
    <cellStyle name="40% - uthevingsfarge 2 5 5" xfId="16873" xr:uid="{00000000-0005-0000-0000-0000134C0000}"/>
    <cellStyle name="40% - uthevingsfarge 2 5 5 2" xfId="45953" xr:uid="{00000000-0005-0000-0000-0000144C0000}"/>
    <cellStyle name="40% - uthevingsfarge 2 5 6" xfId="39942" xr:uid="{00000000-0005-0000-0000-0000154C0000}"/>
    <cellStyle name="40% - uthevingsfarge 2 5 7" xfId="45954" xr:uid="{00000000-0005-0000-0000-0000164C0000}"/>
    <cellStyle name="40% - uthevingsfarge 2 5 8" xfId="45955" xr:uid="{00000000-0005-0000-0000-0000174C0000}"/>
    <cellStyle name="40% - uthevingsfarge 2 5 9" xfId="45956" xr:uid="{00000000-0005-0000-0000-0000184C0000}"/>
    <cellStyle name="40% - uthevingsfarge 2 5_3. Chng in credit spreads" xfId="45957"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8" xr:uid="{00000000-0005-0000-0000-00001D4C0000}"/>
    <cellStyle name="40% - uthevingsfarge 2 50 2_4 manuell" xfId="55095" xr:uid="{1F684DAC-F7B1-4619-BE59-EB3794D8B78D}"/>
    <cellStyle name="40% - uthevingsfarge 2 50 3" xfId="4533" xr:uid="{00000000-0005-0000-0000-00001F4C0000}"/>
    <cellStyle name="40% - uthevingsfarge 2 50 4" xfId="45959" xr:uid="{00000000-0005-0000-0000-0000204C0000}"/>
    <cellStyle name="40% - uthevingsfarge 2 50_4 manuell" xfId="55096"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60" xr:uid="{00000000-0005-0000-0000-0000254C0000}"/>
    <cellStyle name="40% - uthevingsfarge 2 51 2_4 manuell" xfId="55097" xr:uid="{3044E632-270F-4939-8F53-7843538C7FE2}"/>
    <cellStyle name="40% - uthevingsfarge 2 51 3" xfId="4537" xr:uid="{00000000-0005-0000-0000-0000274C0000}"/>
    <cellStyle name="40% - uthevingsfarge 2 51 4" xfId="45961" xr:uid="{00000000-0005-0000-0000-0000284C0000}"/>
    <cellStyle name="40% - uthevingsfarge 2 51_4 manuell" xfId="55098"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2" xr:uid="{00000000-0005-0000-0000-00002D4C0000}"/>
    <cellStyle name="40% - uthevingsfarge 2 52 2_4 manuell" xfId="55099" xr:uid="{770E0FCA-30B9-4D16-8E3F-EA46AE9BB372}"/>
    <cellStyle name="40% - uthevingsfarge 2 52 3" xfId="4541" xr:uid="{00000000-0005-0000-0000-00002F4C0000}"/>
    <cellStyle name="40% - uthevingsfarge 2 52 4" xfId="45963" xr:uid="{00000000-0005-0000-0000-0000304C0000}"/>
    <cellStyle name="40% - uthevingsfarge 2 52_4 manuell" xfId="55100"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4" xr:uid="{00000000-0005-0000-0000-0000354C0000}"/>
    <cellStyle name="40% - uthevingsfarge 2 53 2_4 manuell" xfId="55101" xr:uid="{B3EBF8D4-46F1-47CA-BAFA-78D5F53A7057}"/>
    <cellStyle name="40% - uthevingsfarge 2 53 3" xfId="4545" xr:uid="{00000000-0005-0000-0000-0000374C0000}"/>
    <cellStyle name="40% - uthevingsfarge 2 53 4" xfId="45965" xr:uid="{00000000-0005-0000-0000-0000384C0000}"/>
    <cellStyle name="40% - uthevingsfarge 2 53_4 manuell" xfId="55102"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6" xr:uid="{00000000-0005-0000-0000-00003D4C0000}"/>
    <cellStyle name="40% - uthevingsfarge 2 54 2_4 manuell" xfId="55103" xr:uid="{39DF7368-2FFB-422F-A9CE-EB0DECF3EF1D}"/>
    <cellStyle name="40% - uthevingsfarge 2 54 3" xfId="4549" xr:uid="{00000000-0005-0000-0000-00003F4C0000}"/>
    <cellStyle name="40% - uthevingsfarge 2 54 4" xfId="45967" xr:uid="{00000000-0005-0000-0000-0000404C0000}"/>
    <cellStyle name="40% - uthevingsfarge 2 54_4 manuell" xfId="55104"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8" xr:uid="{00000000-0005-0000-0000-0000454C0000}"/>
    <cellStyle name="40% - uthevingsfarge 2 55 2_4 manuell" xfId="55105" xr:uid="{2FFB4DD9-882B-4590-947D-A45CD744AC74}"/>
    <cellStyle name="40% - uthevingsfarge 2 55 3" xfId="4553" xr:uid="{00000000-0005-0000-0000-0000474C0000}"/>
    <cellStyle name="40% - uthevingsfarge 2 55 4" xfId="45969" xr:uid="{00000000-0005-0000-0000-0000484C0000}"/>
    <cellStyle name="40% - uthevingsfarge 2 55_4 manuell" xfId="55106"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70" xr:uid="{00000000-0005-0000-0000-00004D4C0000}"/>
    <cellStyle name="40% - uthevingsfarge 2 56 2_4 manuell" xfId="55107" xr:uid="{65789CA2-873F-4027-A99F-4FB72B1B7041}"/>
    <cellStyle name="40% - uthevingsfarge 2 56 3" xfId="4557" xr:uid="{00000000-0005-0000-0000-00004F4C0000}"/>
    <cellStyle name="40% - uthevingsfarge 2 56 4" xfId="45971" xr:uid="{00000000-0005-0000-0000-0000504C0000}"/>
    <cellStyle name="40% - uthevingsfarge 2 56_4 manuell" xfId="55108"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2" xr:uid="{00000000-0005-0000-0000-0000554C0000}"/>
    <cellStyle name="40% - uthevingsfarge 2 57 2_4 manuell" xfId="55109" xr:uid="{2EB6C89E-8D03-4C93-81F2-F9E1656218EF}"/>
    <cellStyle name="40% - uthevingsfarge 2 57 3" xfId="4561" xr:uid="{00000000-0005-0000-0000-0000574C0000}"/>
    <cellStyle name="40% - uthevingsfarge 2 57 4" xfId="45973" xr:uid="{00000000-0005-0000-0000-0000584C0000}"/>
    <cellStyle name="40% - uthevingsfarge 2 57_4 manuell" xfId="55110"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4" xr:uid="{00000000-0005-0000-0000-00005D4C0000}"/>
    <cellStyle name="40% - uthevingsfarge 2 58 2_4 manuell" xfId="55111" xr:uid="{F1020F11-459E-47FB-8081-989EFBF706CD}"/>
    <cellStyle name="40% - uthevingsfarge 2 58 3" xfId="4565" xr:uid="{00000000-0005-0000-0000-00005F4C0000}"/>
    <cellStyle name="40% - uthevingsfarge 2 58 4" xfId="45975" xr:uid="{00000000-0005-0000-0000-0000604C0000}"/>
    <cellStyle name="40% - uthevingsfarge 2 58_4 manuell" xfId="55112"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6" xr:uid="{00000000-0005-0000-0000-0000654C0000}"/>
    <cellStyle name="40% - uthevingsfarge 2 59 2_4 manuell" xfId="55113" xr:uid="{F2BE4BAB-B398-4926-AED1-1FF1C4AD3E88}"/>
    <cellStyle name="40% - uthevingsfarge 2 59 3" xfId="4569" xr:uid="{00000000-0005-0000-0000-0000674C0000}"/>
    <cellStyle name="40% - uthevingsfarge 2 59 4" xfId="45977" xr:uid="{00000000-0005-0000-0000-0000684C0000}"/>
    <cellStyle name="40% - uthevingsfarge 2 59_4 manuell" xfId="55114"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8" xr:uid="{00000000-0005-0000-0000-00006D4C0000}"/>
    <cellStyle name="40% - uthevingsfarge 2 6 2 2_CC1" xfId="55115" xr:uid="{F9E16998-F91F-4B6A-9E92-48217B021BAF}"/>
    <cellStyle name="40% - uthevingsfarge 2 6 2 3" xfId="45979" xr:uid="{00000000-0005-0000-0000-00006E4C0000}"/>
    <cellStyle name="40% - uthevingsfarge 2 6 2 4" xfId="45980" xr:uid="{00000000-0005-0000-0000-00006F4C0000}"/>
    <cellStyle name="40% - uthevingsfarge 2 6 2_3. Chng in credit spreads" xfId="45981" xr:uid="{00000000-0005-0000-0000-0000704C0000}"/>
    <cellStyle name="40% - uthevingsfarge 2 6 3" xfId="4573" xr:uid="{00000000-0005-0000-0000-0000714C0000}"/>
    <cellStyle name="40% - uthevingsfarge 2 6 3 2" xfId="16874" xr:uid="{00000000-0005-0000-0000-0000724C0000}"/>
    <cellStyle name="40% - uthevingsfarge 2 6 3 2 2" xfId="45982" xr:uid="{00000000-0005-0000-0000-0000734C0000}"/>
    <cellStyle name="40% - uthevingsfarge 2 6 3 3" xfId="45983" xr:uid="{00000000-0005-0000-0000-0000744C0000}"/>
    <cellStyle name="40% - uthevingsfarge 2 6 3_3. Chng in credit spreads" xfId="45984" xr:uid="{00000000-0005-0000-0000-0000754C0000}"/>
    <cellStyle name="40% - uthevingsfarge 2 6 4" xfId="16875" xr:uid="{00000000-0005-0000-0000-0000764C0000}"/>
    <cellStyle name="40% - uthevingsfarge 2 6 4 2" xfId="45985" xr:uid="{00000000-0005-0000-0000-0000774C0000}"/>
    <cellStyle name="40% - uthevingsfarge 2 6 5" xfId="16876" xr:uid="{00000000-0005-0000-0000-0000784C0000}"/>
    <cellStyle name="40% - uthevingsfarge 2 6 6" xfId="39943" xr:uid="{00000000-0005-0000-0000-0000794C0000}"/>
    <cellStyle name="40% - uthevingsfarge 2 6 7" xfId="45986" xr:uid="{00000000-0005-0000-0000-00007A4C0000}"/>
    <cellStyle name="40% - uthevingsfarge 2 6 8" xfId="45987" xr:uid="{00000000-0005-0000-0000-00007B4C0000}"/>
    <cellStyle name="40% - uthevingsfarge 2 6 9" xfId="45988" xr:uid="{00000000-0005-0000-0000-00007C4C0000}"/>
    <cellStyle name="40% - uthevingsfarge 2 6_3. Chng in credit spreads" xfId="45989"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90" xr:uid="{00000000-0005-0000-0000-0000984C0000}"/>
    <cellStyle name="40% - uthevingsfarge 2 69" xfId="45991"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2" xr:uid="{00000000-0005-0000-0000-00009D4C0000}"/>
    <cellStyle name="40% - uthevingsfarge 2 7 2 4" xfId="45993" xr:uid="{00000000-0005-0000-0000-00009E4C0000}"/>
    <cellStyle name="40% - uthevingsfarge 2 7 2_4 manuell" xfId="55116"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4" xr:uid="{00000000-0005-0000-0000-0000A54C0000}"/>
    <cellStyle name="40% - uthevingsfarge 2 7 7" xfId="45995" xr:uid="{00000000-0005-0000-0000-0000A64C0000}"/>
    <cellStyle name="40% - uthevingsfarge 2 7 8" xfId="45996" xr:uid="{00000000-0005-0000-0000-0000A74C0000}"/>
    <cellStyle name="40% - uthevingsfarge 2 7_3. Chng in credit spreads" xfId="45997" xr:uid="{00000000-0005-0000-0000-0000A84C0000}"/>
    <cellStyle name="40% - uthevingsfarge 2 70" xfId="45998" xr:uid="{00000000-0005-0000-0000-0000A94C0000}"/>
    <cellStyle name="40% - uthevingsfarge 2 71" xfId="45999" xr:uid="{00000000-0005-0000-0000-0000AA4C0000}"/>
    <cellStyle name="40% - uthevingsfarge 2 72" xfId="46000" xr:uid="{00000000-0005-0000-0000-0000AB4C0000}"/>
    <cellStyle name="40% - uthevingsfarge 2 73" xfId="46001" xr:uid="{00000000-0005-0000-0000-0000AC4C0000}"/>
    <cellStyle name="40% - uthevingsfarge 2 74" xfId="46002"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3" xr:uid="{00000000-0005-0000-0000-0000B14C0000}"/>
    <cellStyle name="40% - uthevingsfarge 2 8 2 4" xfId="46004" xr:uid="{00000000-0005-0000-0000-0000B24C0000}"/>
    <cellStyle name="40% - uthevingsfarge 2 8 2_4 manuell" xfId="55117" xr:uid="{8B456EBF-040C-495F-B054-0F575167D172}"/>
    <cellStyle name="40% - uthevingsfarge 2 8 3" xfId="4581" xr:uid="{00000000-0005-0000-0000-0000B44C0000}"/>
    <cellStyle name="40% - uthevingsfarge 2 8 4" xfId="46005" xr:uid="{00000000-0005-0000-0000-0000B54C0000}"/>
    <cellStyle name="40% - uthevingsfarge 2 8 5" xfId="46006" xr:uid="{00000000-0005-0000-0000-0000B64C0000}"/>
    <cellStyle name="40% - uthevingsfarge 2 8_3. Chng in credit spreads" xfId="46007"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8" xr:uid="{00000000-0005-0000-0000-0000BB4C0000}"/>
    <cellStyle name="40% - uthevingsfarge 2 9 2_4 manuell" xfId="55118" xr:uid="{B8DE8B51-9BB2-4ACD-8FCF-3651166921C2}"/>
    <cellStyle name="40% - uthevingsfarge 2 9 3" xfId="4585" xr:uid="{00000000-0005-0000-0000-0000BD4C0000}"/>
    <cellStyle name="40% - uthevingsfarge 2 9 4" xfId="46009" xr:uid="{00000000-0005-0000-0000-0000BE4C0000}"/>
    <cellStyle name="40% - uthevingsfarge 2 9 5" xfId="46010" xr:uid="{00000000-0005-0000-0000-0000BF4C0000}"/>
    <cellStyle name="40% - uthevingsfarge 2 9_4 manuell" xfId="55119" xr:uid="{287601AB-E874-4A54-BE31-AC9D883FF60E}"/>
    <cellStyle name="40% - uthevingsfarge 2_4 manuell" xfId="55120"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1" xr:uid="{00000000-0005-0000-0000-0000C64C0000}"/>
    <cellStyle name="40% - uthevingsfarge 3 10 2_4 manuell" xfId="55121" xr:uid="{D51FB577-E26F-42BF-97CB-8BBF9E55E659}"/>
    <cellStyle name="40% - uthevingsfarge 3 10 3" xfId="4589" xr:uid="{00000000-0005-0000-0000-0000C84C0000}"/>
    <cellStyle name="40% - uthevingsfarge 3 10 4" xfId="46012" xr:uid="{00000000-0005-0000-0000-0000C94C0000}"/>
    <cellStyle name="40% - uthevingsfarge 3 10 5" xfId="46013" xr:uid="{00000000-0005-0000-0000-0000CA4C0000}"/>
    <cellStyle name="40% - uthevingsfarge 3 10_4 manuell" xfId="55122"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4" xr:uid="{00000000-0005-0000-0000-0000CF4C0000}"/>
    <cellStyle name="40% - uthevingsfarge 3 11 2_4 manuell" xfId="55123" xr:uid="{0C4E8B6C-B39D-4170-ABC4-5A145A20F16C}"/>
    <cellStyle name="40% - uthevingsfarge 3 11 3" xfId="4593" xr:uid="{00000000-0005-0000-0000-0000D14C0000}"/>
    <cellStyle name="40% - uthevingsfarge 3 11 4" xfId="46015" xr:uid="{00000000-0005-0000-0000-0000D24C0000}"/>
    <cellStyle name="40% - uthevingsfarge 3 11_4 manuell" xfId="55124"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6" xr:uid="{00000000-0005-0000-0000-0000D74C0000}"/>
    <cellStyle name="40% - uthevingsfarge 3 12 2_4 manuell" xfId="55125" xr:uid="{CFF3BBBE-D7BA-47AD-922F-854BD758B38C}"/>
    <cellStyle name="40% - uthevingsfarge 3 12 3" xfId="4597" xr:uid="{00000000-0005-0000-0000-0000D94C0000}"/>
    <cellStyle name="40% - uthevingsfarge 3 12 4" xfId="46017" xr:uid="{00000000-0005-0000-0000-0000DA4C0000}"/>
    <cellStyle name="40% - uthevingsfarge 3 12_4 manuell" xfId="55126"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8" xr:uid="{00000000-0005-0000-0000-0000DF4C0000}"/>
    <cellStyle name="40% - uthevingsfarge 3 13 2_4 manuell" xfId="55127" xr:uid="{1C371A69-2304-49D5-B967-BC49A676C1B0}"/>
    <cellStyle name="40% - uthevingsfarge 3 13 3" xfId="4601" xr:uid="{00000000-0005-0000-0000-0000E14C0000}"/>
    <cellStyle name="40% - uthevingsfarge 3 13 4" xfId="46019" xr:uid="{00000000-0005-0000-0000-0000E24C0000}"/>
    <cellStyle name="40% - uthevingsfarge 3 13_4 manuell" xfId="55128"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20" xr:uid="{00000000-0005-0000-0000-0000E74C0000}"/>
    <cellStyle name="40% - uthevingsfarge 3 14 2_4 manuell" xfId="55129" xr:uid="{416ABD18-429B-47C0-AF7C-B50190DC4D13}"/>
    <cellStyle name="40% - uthevingsfarge 3 14 3" xfId="4605" xr:uid="{00000000-0005-0000-0000-0000E94C0000}"/>
    <cellStyle name="40% - uthevingsfarge 3 14 4" xfId="46021" xr:uid="{00000000-0005-0000-0000-0000EA4C0000}"/>
    <cellStyle name="40% - uthevingsfarge 3 14_4 manuell" xfId="55130"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2" xr:uid="{00000000-0005-0000-0000-0000EF4C0000}"/>
    <cellStyle name="40% - uthevingsfarge 3 15 2_4 manuell" xfId="55131" xr:uid="{4F21449E-8E53-4657-B9D5-2183CEAF2798}"/>
    <cellStyle name="40% - uthevingsfarge 3 15 3" xfId="4609" xr:uid="{00000000-0005-0000-0000-0000F14C0000}"/>
    <cellStyle name="40% - uthevingsfarge 3 15 4" xfId="46023" xr:uid="{00000000-0005-0000-0000-0000F24C0000}"/>
    <cellStyle name="40% - uthevingsfarge 3 15_4 manuell" xfId="55132"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4" xr:uid="{00000000-0005-0000-0000-0000F74C0000}"/>
    <cellStyle name="40% - uthevingsfarge 3 16 2_4 manuell" xfId="55133" xr:uid="{AF91D477-A79F-4F9A-8EFC-71C47B65A21F}"/>
    <cellStyle name="40% - uthevingsfarge 3 16 3" xfId="4613" xr:uid="{00000000-0005-0000-0000-0000F94C0000}"/>
    <cellStyle name="40% - uthevingsfarge 3 16 4" xfId="46025" xr:uid="{00000000-0005-0000-0000-0000FA4C0000}"/>
    <cellStyle name="40% - uthevingsfarge 3 16_4 manuell" xfId="55134"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6" xr:uid="{00000000-0005-0000-0000-0000FF4C0000}"/>
    <cellStyle name="40% - uthevingsfarge 3 17 2_4 manuell" xfId="55135" xr:uid="{3A9BE7E7-A183-4969-94BD-88B95B350BBB}"/>
    <cellStyle name="40% - uthevingsfarge 3 17 3" xfId="4617" xr:uid="{00000000-0005-0000-0000-0000014D0000}"/>
    <cellStyle name="40% - uthevingsfarge 3 17 4" xfId="46027" xr:uid="{00000000-0005-0000-0000-0000024D0000}"/>
    <cellStyle name="40% - uthevingsfarge 3 17_4 manuell" xfId="55136"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8" xr:uid="{00000000-0005-0000-0000-0000074D0000}"/>
    <cellStyle name="40% - uthevingsfarge 3 18 2_4 manuell" xfId="55137" xr:uid="{462C415A-0FB5-40D7-9893-EAFEE7DA1284}"/>
    <cellStyle name="40% - uthevingsfarge 3 18 3" xfId="4621" xr:uid="{00000000-0005-0000-0000-0000094D0000}"/>
    <cellStyle name="40% - uthevingsfarge 3 18 4" xfId="46029" xr:uid="{00000000-0005-0000-0000-00000A4D0000}"/>
    <cellStyle name="40% - uthevingsfarge 3 18_4 manuell" xfId="55138"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30" xr:uid="{00000000-0005-0000-0000-00000F4D0000}"/>
    <cellStyle name="40% - uthevingsfarge 3 19 2_4 manuell" xfId="55139" xr:uid="{996089D7-9ADE-4EB9-A21F-6F11F0727832}"/>
    <cellStyle name="40% - uthevingsfarge 3 19 3" xfId="4625" xr:uid="{00000000-0005-0000-0000-0000114D0000}"/>
    <cellStyle name="40% - uthevingsfarge 3 19 4" xfId="46031" xr:uid="{00000000-0005-0000-0000-0000124D0000}"/>
    <cellStyle name="40% - uthevingsfarge 3 19_4 manuell" xfId="55140"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2" xr:uid="{00000000-0005-0000-0000-00001B4D0000}"/>
    <cellStyle name="40% - uthevingsfarge 3 2 14" xfId="46033" xr:uid="{00000000-0005-0000-0000-00001C4D0000}"/>
    <cellStyle name="40% - uthevingsfarge 3 2 15" xfId="46034" xr:uid="{00000000-0005-0000-0000-00001D4D0000}"/>
    <cellStyle name="40% - uthevingsfarge 3 2 16" xfId="46035" xr:uid="{00000000-0005-0000-0000-00001E4D0000}"/>
    <cellStyle name="40% - uthevingsfarge 3 2 2" xfId="4627" xr:uid="{00000000-0005-0000-0000-00001F4D0000}"/>
    <cellStyle name="40% - uthevingsfarge 3 2 2 10" xfId="46036" xr:uid="{00000000-0005-0000-0000-0000204D0000}"/>
    <cellStyle name="40% - uthevingsfarge 3 2 2 11" xfId="46037" xr:uid="{00000000-0005-0000-0000-0000214D0000}"/>
    <cellStyle name="40% - uthevingsfarge 3 2 2 2" xfId="4628" xr:uid="{00000000-0005-0000-0000-0000224D0000}"/>
    <cellStyle name="40% - uthevingsfarge 3 2 2 2 10" xfId="46038" xr:uid="{00000000-0005-0000-0000-0000234D0000}"/>
    <cellStyle name="40% - uthevingsfarge 3 2 2 2 2" xfId="16902" xr:uid="{00000000-0005-0000-0000-0000244D0000}"/>
    <cellStyle name="40% - uthevingsfarge 3 2 2 2 2 2" xfId="16903" xr:uid="{00000000-0005-0000-0000-0000254D0000}"/>
    <cellStyle name="40% - uthevingsfarge 3 2 2 2 2 2 2" xfId="46039" xr:uid="{00000000-0005-0000-0000-0000264D0000}"/>
    <cellStyle name="40% - uthevingsfarge 3 2 2 2 2 2 2 2" xfId="46040" xr:uid="{00000000-0005-0000-0000-0000274D0000}"/>
    <cellStyle name="40% - uthevingsfarge 3 2 2 2 2 2 3" xfId="46041" xr:uid="{00000000-0005-0000-0000-0000284D0000}"/>
    <cellStyle name="40% - uthevingsfarge 3 2 2 2 2 2_3. Chng in credit spreads" xfId="46042" xr:uid="{00000000-0005-0000-0000-0000294D0000}"/>
    <cellStyle name="40% - uthevingsfarge 3 2 2 2 2 3" xfId="16904" xr:uid="{00000000-0005-0000-0000-00002A4D0000}"/>
    <cellStyle name="40% - uthevingsfarge 3 2 2 2 2 3 2" xfId="46043" xr:uid="{00000000-0005-0000-0000-00002B4D0000}"/>
    <cellStyle name="40% - uthevingsfarge 3 2 2 2 2 4" xfId="46044" xr:uid="{00000000-0005-0000-0000-00002C4D0000}"/>
    <cellStyle name="40% - uthevingsfarge 3 2 2 2 2 5" xfId="46045" xr:uid="{00000000-0005-0000-0000-00002D4D0000}"/>
    <cellStyle name="40% - uthevingsfarge 3 2 2 2 2 6" xfId="46046" xr:uid="{00000000-0005-0000-0000-00002E4D0000}"/>
    <cellStyle name="40% - uthevingsfarge 3 2 2 2 2_3. Chng in credit spreads" xfId="46047" xr:uid="{00000000-0005-0000-0000-00002F4D0000}"/>
    <cellStyle name="40% - uthevingsfarge 3 2 2 2 3" xfId="16905" xr:uid="{00000000-0005-0000-0000-0000304D0000}"/>
    <cellStyle name="40% - uthevingsfarge 3 2 2 2 3 2" xfId="16906" xr:uid="{00000000-0005-0000-0000-0000314D0000}"/>
    <cellStyle name="40% - uthevingsfarge 3 2 2 2 3 2 2" xfId="46048" xr:uid="{00000000-0005-0000-0000-0000324D0000}"/>
    <cellStyle name="40% - uthevingsfarge 3 2 2 2 3 2 2 2" xfId="46049" xr:uid="{00000000-0005-0000-0000-0000334D0000}"/>
    <cellStyle name="40% - uthevingsfarge 3 2 2 2 3 2 3" xfId="46050" xr:uid="{00000000-0005-0000-0000-0000344D0000}"/>
    <cellStyle name="40% - uthevingsfarge 3 2 2 2 3 2_3. Chng in credit spreads" xfId="46051" xr:uid="{00000000-0005-0000-0000-0000354D0000}"/>
    <cellStyle name="40% - uthevingsfarge 3 2 2 2 3 3" xfId="16907" xr:uid="{00000000-0005-0000-0000-0000364D0000}"/>
    <cellStyle name="40% - uthevingsfarge 3 2 2 2 3 3 2" xfId="46052" xr:uid="{00000000-0005-0000-0000-0000374D0000}"/>
    <cellStyle name="40% - uthevingsfarge 3 2 2 2 3 4" xfId="46053" xr:uid="{00000000-0005-0000-0000-0000384D0000}"/>
    <cellStyle name="40% - uthevingsfarge 3 2 2 2 3 5" xfId="46054" xr:uid="{00000000-0005-0000-0000-0000394D0000}"/>
    <cellStyle name="40% - uthevingsfarge 3 2 2 2 3 6" xfId="46055" xr:uid="{00000000-0005-0000-0000-00003A4D0000}"/>
    <cellStyle name="40% - uthevingsfarge 3 2 2 2 3_3. Chng in credit spreads" xfId="46056" xr:uid="{00000000-0005-0000-0000-00003B4D0000}"/>
    <cellStyle name="40% - uthevingsfarge 3 2 2 2 4" xfId="16908" xr:uid="{00000000-0005-0000-0000-00003C4D0000}"/>
    <cellStyle name="40% - uthevingsfarge 3 2 2 2 4 2" xfId="16909" xr:uid="{00000000-0005-0000-0000-00003D4D0000}"/>
    <cellStyle name="40% - uthevingsfarge 3 2 2 2 4 2 2" xfId="46057" xr:uid="{00000000-0005-0000-0000-00003E4D0000}"/>
    <cellStyle name="40% - uthevingsfarge 3 2 2 2 4 3" xfId="16910" xr:uid="{00000000-0005-0000-0000-00003F4D0000}"/>
    <cellStyle name="40% - uthevingsfarge 3 2 2 2 4 4" xfId="46058" xr:uid="{00000000-0005-0000-0000-0000404D0000}"/>
    <cellStyle name="40% - uthevingsfarge 3 2 2 2 4 5" xfId="46059" xr:uid="{00000000-0005-0000-0000-0000414D0000}"/>
    <cellStyle name="40% - uthevingsfarge 3 2 2 2 4 6" xfId="46060" xr:uid="{00000000-0005-0000-0000-0000424D0000}"/>
    <cellStyle name="40% - uthevingsfarge 3 2 2 2 4_3. Chng in credit spreads" xfId="46061" xr:uid="{00000000-0005-0000-0000-0000434D0000}"/>
    <cellStyle name="40% - uthevingsfarge 3 2 2 2 5" xfId="16911" xr:uid="{00000000-0005-0000-0000-0000444D0000}"/>
    <cellStyle name="40% - uthevingsfarge 3 2 2 2 5 2" xfId="16912" xr:uid="{00000000-0005-0000-0000-0000454D0000}"/>
    <cellStyle name="40% - uthevingsfarge 3 2 2 2 5 2 2" xfId="46062" xr:uid="{00000000-0005-0000-0000-0000464D0000}"/>
    <cellStyle name="40% - uthevingsfarge 3 2 2 2 5 3" xfId="16913" xr:uid="{00000000-0005-0000-0000-0000474D0000}"/>
    <cellStyle name="40% - uthevingsfarge 3 2 2 2 5 4" xfId="46063" xr:uid="{00000000-0005-0000-0000-0000484D0000}"/>
    <cellStyle name="40% - uthevingsfarge 3 2 2 2 5 5" xfId="46064" xr:uid="{00000000-0005-0000-0000-0000494D0000}"/>
    <cellStyle name="40% - uthevingsfarge 3 2 2 2 5_3. Chng in credit spreads" xfId="46065" xr:uid="{00000000-0005-0000-0000-00004A4D0000}"/>
    <cellStyle name="40% - uthevingsfarge 3 2 2 2 6" xfId="16914" xr:uid="{00000000-0005-0000-0000-00004B4D0000}"/>
    <cellStyle name="40% - uthevingsfarge 3 2 2 2 6 2" xfId="46066" xr:uid="{00000000-0005-0000-0000-00004C4D0000}"/>
    <cellStyle name="40% - uthevingsfarge 3 2 2 2 7" xfId="16915" xr:uid="{00000000-0005-0000-0000-00004D4D0000}"/>
    <cellStyle name="40% - uthevingsfarge 3 2 2 2 8" xfId="46067" xr:uid="{00000000-0005-0000-0000-00004E4D0000}"/>
    <cellStyle name="40% - uthevingsfarge 3 2 2 2 9" xfId="46068" xr:uid="{00000000-0005-0000-0000-00004F4D0000}"/>
    <cellStyle name="40% - uthevingsfarge 3 2 2 2_3. Chng in credit spreads" xfId="46069" xr:uid="{00000000-0005-0000-0000-0000504D0000}"/>
    <cellStyle name="40% - uthevingsfarge 3 2 2 3" xfId="16916" xr:uid="{00000000-0005-0000-0000-0000514D0000}"/>
    <cellStyle name="40% - uthevingsfarge 3 2 2 3 2" xfId="16917" xr:uid="{00000000-0005-0000-0000-0000524D0000}"/>
    <cellStyle name="40% - uthevingsfarge 3 2 2 3 2 2" xfId="46070" xr:uid="{00000000-0005-0000-0000-0000534D0000}"/>
    <cellStyle name="40% - uthevingsfarge 3 2 2 3 2 2 2" xfId="46071" xr:uid="{00000000-0005-0000-0000-0000544D0000}"/>
    <cellStyle name="40% - uthevingsfarge 3 2 2 3 2 3" xfId="46072" xr:uid="{00000000-0005-0000-0000-0000554D0000}"/>
    <cellStyle name="40% - uthevingsfarge 3 2 2 3 2_3. Chng in credit spreads" xfId="46073" xr:uid="{00000000-0005-0000-0000-0000564D0000}"/>
    <cellStyle name="40% - uthevingsfarge 3 2 2 3 3" xfId="16918" xr:uid="{00000000-0005-0000-0000-0000574D0000}"/>
    <cellStyle name="40% - uthevingsfarge 3 2 2 3 3 2" xfId="46074" xr:uid="{00000000-0005-0000-0000-0000584D0000}"/>
    <cellStyle name="40% - uthevingsfarge 3 2 2 3 4" xfId="46075" xr:uid="{00000000-0005-0000-0000-0000594D0000}"/>
    <cellStyle name="40% - uthevingsfarge 3 2 2 3 5" xfId="46076" xr:uid="{00000000-0005-0000-0000-00005A4D0000}"/>
    <cellStyle name="40% - uthevingsfarge 3 2 2 3 6" xfId="46077" xr:uid="{00000000-0005-0000-0000-00005B4D0000}"/>
    <cellStyle name="40% - uthevingsfarge 3 2 2 3_3. Chng in credit spreads" xfId="46078" xr:uid="{00000000-0005-0000-0000-00005C4D0000}"/>
    <cellStyle name="40% - uthevingsfarge 3 2 2 4" xfId="16919" xr:uid="{00000000-0005-0000-0000-00005D4D0000}"/>
    <cellStyle name="40% - uthevingsfarge 3 2 2 4 2" xfId="16920" xr:uid="{00000000-0005-0000-0000-00005E4D0000}"/>
    <cellStyle name="40% - uthevingsfarge 3 2 2 4 2 2" xfId="46079" xr:uid="{00000000-0005-0000-0000-00005F4D0000}"/>
    <cellStyle name="40% - uthevingsfarge 3 2 2 4 2 2 2" xfId="46080" xr:uid="{00000000-0005-0000-0000-0000604D0000}"/>
    <cellStyle name="40% - uthevingsfarge 3 2 2 4 2 3" xfId="46081" xr:uid="{00000000-0005-0000-0000-0000614D0000}"/>
    <cellStyle name="40% - uthevingsfarge 3 2 2 4 2_3. Chng in credit spreads" xfId="46082" xr:uid="{00000000-0005-0000-0000-0000624D0000}"/>
    <cellStyle name="40% - uthevingsfarge 3 2 2 4 3" xfId="16921" xr:uid="{00000000-0005-0000-0000-0000634D0000}"/>
    <cellStyle name="40% - uthevingsfarge 3 2 2 4 3 2" xfId="46083" xr:uid="{00000000-0005-0000-0000-0000644D0000}"/>
    <cellStyle name="40% - uthevingsfarge 3 2 2 4 4" xfId="46084" xr:uid="{00000000-0005-0000-0000-0000654D0000}"/>
    <cellStyle name="40% - uthevingsfarge 3 2 2 4 5" xfId="46085" xr:uid="{00000000-0005-0000-0000-0000664D0000}"/>
    <cellStyle name="40% - uthevingsfarge 3 2 2 4 6" xfId="46086" xr:uid="{00000000-0005-0000-0000-0000674D0000}"/>
    <cellStyle name="40% - uthevingsfarge 3 2 2 4_3. Chng in credit spreads" xfId="46087" xr:uid="{00000000-0005-0000-0000-0000684D0000}"/>
    <cellStyle name="40% - uthevingsfarge 3 2 2 5" xfId="16922" xr:uid="{00000000-0005-0000-0000-0000694D0000}"/>
    <cellStyle name="40% - uthevingsfarge 3 2 2 5 2" xfId="16923" xr:uid="{00000000-0005-0000-0000-00006A4D0000}"/>
    <cellStyle name="40% - uthevingsfarge 3 2 2 5 2 2" xfId="46088" xr:uid="{00000000-0005-0000-0000-00006B4D0000}"/>
    <cellStyle name="40% - uthevingsfarge 3 2 2 5 2 2 2" xfId="46089" xr:uid="{00000000-0005-0000-0000-00006C4D0000}"/>
    <cellStyle name="40% - uthevingsfarge 3 2 2 5 2 3" xfId="46090" xr:uid="{00000000-0005-0000-0000-00006D4D0000}"/>
    <cellStyle name="40% - uthevingsfarge 3 2 2 5 2_3. Chng in credit spreads" xfId="46091" xr:uid="{00000000-0005-0000-0000-00006E4D0000}"/>
    <cellStyle name="40% - uthevingsfarge 3 2 2 5 3" xfId="16924" xr:uid="{00000000-0005-0000-0000-00006F4D0000}"/>
    <cellStyle name="40% - uthevingsfarge 3 2 2 5 3 2" xfId="46092" xr:uid="{00000000-0005-0000-0000-0000704D0000}"/>
    <cellStyle name="40% - uthevingsfarge 3 2 2 5 4" xfId="46093" xr:uid="{00000000-0005-0000-0000-0000714D0000}"/>
    <cellStyle name="40% - uthevingsfarge 3 2 2 5 5" xfId="46094" xr:uid="{00000000-0005-0000-0000-0000724D0000}"/>
    <cellStyle name="40% - uthevingsfarge 3 2 2 5 6" xfId="46095" xr:uid="{00000000-0005-0000-0000-0000734D0000}"/>
    <cellStyle name="40% - uthevingsfarge 3 2 2 5_3. Chng in credit spreads" xfId="46096" xr:uid="{00000000-0005-0000-0000-0000744D0000}"/>
    <cellStyle name="40% - uthevingsfarge 3 2 2 6" xfId="16925" xr:uid="{00000000-0005-0000-0000-0000754D0000}"/>
    <cellStyle name="40% - uthevingsfarge 3 2 2 6 2" xfId="16926" xr:uid="{00000000-0005-0000-0000-0000764D0000}"/>
    <cellStyle name="40% - uthevingsfarge 3 2 2 6 2 2" xfId="46097" xr:uid="{00000000-0005-0000-0000-0000774D0000}"/>
    <cellStyle name="40% - uthevingsfarge 3 2 2 6 3" xfId="16927" xr:uid="{00000000-0005-0000-0000-0000784D0000}"/>
    <cellStyle name="40% - uthevingsfarge 3 2 2 6 4" xfId="46098" xr:uid="{00000000-0005-0000-0000-0000794D0000}"/>
    <cellStyle name="40% - uthevingsfarge 3 2 2 6 5" xfId="46099" xr:uid="{00000000-0005-0000-0000-00007A4D0000}"/>
    <cellStyle name="40% - uthevingsfarge 3 2 2 6 6" xfId="46100" xr:uid="{00000000-0005-0000-0000-00007B4D0000}"/>
    <cellStyle name="40% - uthevingsfarge 3 2 2 6_3. Chng in credit spreads" xfId="46101" xr:uid="{00000000-0005-0000-0000-00007C4D0000}"/>
    <cellStyle name="40% - uthevingsfarge 3 2 2 7" xfId="16928" xr:uid="{00000000-0005-0000-0000-00007D4D0000}"/>
    <cellStyle name="40% - uthevingsfarge 3 2 2 7 2" xfId="46102" xr:uid="{00000000-0005-0000-0000-00007E4D0000}"/>
    <cellStyle name="40% - uthevingsfarge 3 2 2 8" xfId="39944" xr:uid="{00000000-0005-0000-0000-00007F4D0000}"/>
    <cellStyle name="40% - uthevingsfarge 3 2 2 9" xfId="46103" xr:uid="{00000000-0005-0000-0000-0000804D0000}"/>
    <cellStyle name="40% - uthevingsfarge 3 2 2_3. Chng in credit spreads" xfId="46104" xr:uid="{00000000-0005-0000-0000-0000814D0000}"/>
    <cellStyle name="40% - uthevingsfarge 3 2 3" xfId="12466" xr:uid="{00000000-0005-0000-0000-0000824D0000}"/>
    <cellStyle name="40% - uthevingsfarge 3 2 3 10" xfId="46105" xr:uid="{00000000-0005-0000-0000-0000834D0000}"/>
    <cellStyle name="40% - uthevingsfarge 3 2 3 2" xfId="16929" xr:uid="{00000000-0005-0000-0000-0000844D0000}"/>
    <cellStyle name="40% - uthevingsfarge 3 2 3 2 2" xfId="16930" xr:uid="{00000000-0005-0000-0000-0000854D0000}"/>
    <cellStyle name="40% - uthevingsfarge 3 2 3 2 2 2" xfId="46106" xr:uid="{00000000-0005-0000-0000-0000864D0000}"/>
    <cellStyle name="40% - uthevingsfarge 3 2 3 2 2 2 2" xfId="46107" xr:uid="{00000000-0005-0000-0000-0000874D0000}"/>
    <cellStyle name="40% - uthevingsfarge 3 2 3 2 2 3" xfId="46108" xr:uid="{00000000-0005-0000-0000-0000884D0000}"/>
    <cellStyle name="40% - uthevingsfarge 3 2 3 2 2_3. Chng in credit spreads" xfId="46109" xr:uid="{00000000-0005-0000-0000-0000894D0000}"/>
    <cellStyle name="40% - uthevingsfarge 3 2 3 2 3" xfId="16931" xr:uid="{00000000-0005-0000-0000-00008A4D0000}"/>
    <cellStyle name="40% - uthevingsfarge 3 2 3 2 3 2" xfId="46110" xr:uid="{00000000-0005-0000-0000-00008B4D0000}"/>
    <cellStyle name="40% - uthevingsfarge 3 2 3 2 3 2 2" xfId="46111" xr:uid="{00000000-0005-0000-0000-00008C4D0000}"/>
    <cellStyle name="40% - uthevingsfarge 3 2 3 2 3 3" xfId="46112" xr:uid="{00000000-0005-0000-0000-00008D4D0000}"/>
    <cellStyle name="40% - uthevingsfarge 3 2 3 2 3_3. Chng in credit spreads" xfId="46113" xr:uid="{00000000-0005-0000-0000-00008E4D0000}"/>
    <cellStyle name="40% - uthevingsfarge 3 2 3 2 4" xfId="46114" xr:uid="{00000000-0005-0000-0000-00008F4D0000}"/>
    <cellStyle name="40% - uthevingsfarge 3 2 3 2 4 2" xfId="46115" xr:uid="{00000000-0005-0000-0000-0000904D0000}"/>
    <cellStyle name="40% - uthevingsfarge 3 2 3 2 4 2 2" xfId="46116" xr:uid="{00000000-0005-0000-0000-0000914D0000}"/>
    <cellStyle name="40% - uthevingsfarge 3 2 3 2 4 3" xfId="46117" xr:uid="{00000000-0005-0000-0000-0000924D0000}"/>
    <cellStyle name="40% - uthevingsfarge 3 2 3 2 4_3. Chng in credit spreads" xfId="46118" xr:uid="{00000000-0005-0000-0000-0000934D0000}"/>
    <cellStyle name="40% - uthevingsfarge 3 2 3 2 5" xfId="46119" xr:uid="{00000000-0005-0000-0000-0000944D0000}"/>
    <cellStyle name="40% - uthevingsfarge 3 2 3 2 5 2" xfId="46120" xr:uid="{00000000-0005-0000-0000-0000954D0000}"/>
    <cellStyle name="40% - uthevingsfarge 3 2 3 2 6" xfId="46121" xr:uid="{00000000-0005-0000-0000-0000964D0000}"/>
    <cellStyle name="40% - uthevingsfarge 3 2 3 2_3. Chng in credit spreads" xfId="46122" xr:uid="{00000000-0005-0000-0000-0000974D0000}"/>
    <cellStyle name="40% - uthevingsfarge 3 2 3 3" xfId="16932" xr:uid="{00000000-0005-0000-0000-0000984D0000}"/>
    <cellStyle name="40% - uthevingsfarge 3 2 3 3 2" xfId="16933" xr:uid="{00000000-0005-0000-0000-0000994D0000}"/>
    <cellStyle name="40% - uthevingsfarge 3 2 3 3 2 2" xfId="46123" xr:uid="{00000000-0005-0000-0000-00009A4D0000}"/>
    <cellStyle name="40% - uthevingsfarge 3 2 3 3 2 2 2" xfId="46124" xr:uid="{00000000-0005-0000-0000-00009B4D0000}"/>
    <cellStyle name="40% - uthevingsfarge 3 2 3 3 2 3" xfId="46125" xr:uid="{00000000-0005-0000-0000-00009C4D0000}"/>
    <cellStyle name="40% - uthevingsfarge 3 2 3 3 2_3. Chng in credit spreads" xfId="46126" xr:uid="{00000000-0005-0000-0000-00009D4D0000}"/>
    <cellStyle name="40% - uthevingsfarge 3 2 3 3 3" xfId="16934" xr:uid="{00000000-0005-0000-0000-00009E4D0000}"/>
    <cellStyle name="40% - uthevingsfarge 3 2 3 3 3 2" xfId="46127" xr:uid="{00000000-0005-0000-0000-00009F4D0000}"/>
    <cellStyle name="40% - uthevingsfarge 3 2 3 3 4" xfId="46128" xr:uid="{00000000-0005-0000-0000-0000A04D0000}"/>
    <cellStyle name="40% - uthevingsfarge 3 2 3 3 5" xfId="46129" xr:uid="{00000000-0005-0000-0000-0000A14D0000}"/>
    <cellStyle name="40% - uthevingsfarge 3 2 3 3 6" xfId="46130" xr:uid="{00000000-0005-0000-0000-0000A24D0000}"/>
    <cellStyle name="40% - uthevingsfarge 3 2 3 3_3. Chng in credit spreads" xfId="46131" xr:uid="{00000000-0005-0000-0000-0000A34D0000}"/>
    <cellStyle name="40% - uthevingsfarge 3 2 3 4" xfId="16935" xr:uid="{00000000-0005-0000-0000-0000A44D0000}"/>
    <cellStyle name="40% - uthevingsfarge 3 2 3 4 2" xfId="16936" xr:uid="{00000000-0005-0000-0000-0000A54D0000}"/>
    <cellStyle name="40% - uthevingsfarge 3 2 3 4 2 2" xfId="46132" xr:uid="{00000000-0005-0000-0000-0000A64D0000}"/>
    <cellStyle name="40% - uthevingsfarge 3 2 3 4 3" xfId="16937" xr:uid="{00000000-0005-0000-0000-0000A74D0000}"/>
    <cellStyle name="40% - uthevingsfarge 3 2 3 4 4" xfId="46133" xr:uid="{00000000-0005-0000-0000-0000A84D0000}"/>
    <cellStyle name="40% - uthevingsfarge 3 2 3 4 5" xfId="46134" xr:uid="{00000000-0005-0000-0000-0000A94D0000}"/>
    <cellStyle name="40% - uthevingsfarge 3 2 3 4 6" xfId="46135" xr:uid="{00000000-0005-0000-0000-0000AA4D0000}"/>
    <cellStyle name="40% - uthevingsfarge 3 2 3 4_3. Chng in credit spreads" xfId="46136" xr:uid="{00000000-0005-0000-0000-0000AB4D0000}"/>
    <cellStyle name="40% - uthevingsfarge 3 2 3 5" xfId="16938" xr:uid="{00000000-0005-0000-0000-0000AC4D0000}"/>
    <cellStyle name="40% - uthevingsfarge 3 2 3 5 2" xfId="16939" xr:uid="{00000000-0005-0000-0000-0000AD4D0000}"/>
    <cellStyle name="40% - uthevingsfarge 3 2 3 5 2 2" xfId="46137" xr:uid="{00000000-0005-0000-0000-0000AE4D0000}"/>
    <cellStyle name="40% - uthevingsfarge 3 2 3 5 3" xfId="16940" xr:uid="{00000000-0005-0000-0000-0000AF4D0000}"/>
    <cellStyle name="40% - uthevingsfarge 3 2 3 5 4" xfId="46138" xr:uid="{00000000-0005-0000-0000-0000B04D0000}"/>
    <cellStyle name="40% - uthevingsfarge 3 2 3 5 5" xfId="46139" xr:uid="{00000000-0005-0000-0000-0000B14D0000}"/>
    <cellStyle name="40% - uthevingsfarge 3 2 3 5 6" xfId="46140" xr:uid="{00000000-0005-0000-0000-0000B24D0000}"/>
    <cellStyle name="40% - uthevingsfarge 3 2 3 5_3. Chng in credit spreads" xfId="46141" xr:uid="{00000000-0005-0000-0000-0000B34D0000}"/>
    <cellStyle name="40% - uthevingsfarge 3 2 3 6" xfId="16941" xr:uid="{00000000-0005-0000-0000-0000B44D0000}"/>
    <cellStyle name="40% - uthevingsfarge 3 2 3 6 2" xfId="46142" xr:uid="{00000000-0005-0000-0000-0000B54D0000}"/>
    <cellStyle name="40% - uthevingsfarge 3 2 3 6 2 2" xfId="46143" xr:uid="{00000000-0005-0000-0000-0000B64D0000}"/>
    <cellStyle name="40% - uthevingsfarge 3 2 3 6 3" xfId="46144" xr:uid="{00000000-0005-0000-0000-0000B74D0000}"/>
    <cellStyle name="40% - uthevingsfarge 3 2 3 6_3. Chng in credit spreads" xfId="46145" xr:uid="{00000000-0005-0000-0000-0000B84D0000}"/>
    <cellStyle name="40% - uthevingsfarge 3 2 3 7" xfId="16942" xr:uid="{00000000-0005-0000-0000-0000B94D0000}"/>
    <cellStyle name="40% - uthevingsfarge 3 2 3 7 2" xfId="46146" xr:uid="{00000000-0005-0000-0000-0000BA4D0000}"/>
    <cellStyle name="40% - uthevingsfarge 3 2 3 8" xfId="39945" xr:uid="{00000000-0005-0000-0000-0000BB4D0000}"/>
    <cellStyle name="40% - uthevingsfarge 3 2 3 9" xfId="46147" xr:uid="{00000000-0005-0000-0000-0000BC4D0000}"/>
    <cellStyle name="40% - uthevingsfarge 3 2 3_3. Chng in credit spreads" xfId="46148"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9" xr:uid="{00000000-0005-0000-0000-0000C14D0000}"/>
    <cellStyle name="40% - uthevingsfarge 3 2 4 2 3" xfId="46150" xr:uid="{00000000-0005-0000-0000-0000C24D0000}"/>
    <cellStyle name="40% - uthevingsfarge 3 2 4 2_3. Chng in credit spreads" xfId="46151" xr:uid="{00000000-0005-0000-0000-0000C34D0000}"/>
    <cellStyle name="40% - uthevingsfarge 3 2 4 3" xfId="16946" xr:uid="{00000000-0005-0000-0000-0000C44D0000}"/>
    <cellStyle name="40% - uthevingsfarge 3 2 4 3 2" xfId="46152" xr:uid="{00000000-0005-0000-0000-0000C54D0000}"/>
    <cellStyle name="40% - uthevingsfarge 3 2 4 3 2 2" xfId="46153" xr:uid="{00000000-0005-0000-0000-0000C64D0000}"/>
    <cellStyle name="40% - uthevingsfarge 3 2 4 3 3" xfId="46154" xr:uid="{00000000-0005-0000-0000-0000C74D0000}"/>
    <cellStyle name="40% - uthevingsfarge 3 2 4 3_3. Chng in credit spreads" xfId="46155" xr:uid="{00000000-0005-0000-0000-0000C84D0000}"/>
    <cellStyle name="40% - uthevingsfarge 3 2 4 4" xfId="16947" xr:uid="{00000000-0005-0000-0000-0000C94D0000}"/>
    <cellStyle name="40% - uthevingsfarge 3 2 4 4 2" xfId="46156" xr:uid="{00000000-0005-0000-0000-0000CA4D0000}"/>
    <cellStyle name="40% - uthevingsfarge 3 2 4 4 2 2" xfId="46157" xr:uid="{00000000-0005-0000-0000-0000CB4D0000}"/>
    <cellStyle name="40% - uthevingsfarge 3 2 4 4 3" xfId="46158" xr:uid="{00000000-0005-0000-0000-0000CC4D0000}"/>
    <cellStyle name="40% - uthevingsfarge 3 2 4 4_3. Chng in credit spreads" xfId="46159" xr:uid="{00000000-0005-0000-0000-0000CD4D0000}"/>
    <cellStyle name="40% - uthevingsfarge 3 2 4 5" xfId="46160" xr:uid="{00000000-0005-0000-0000-0000CE4D0000}"/>
    <cellStyle name="40% - uthevingsfarge 3 2 4 5 2" xfId="46161" xr:uid="{00000000-0005-0000-0000-0000CF4D0000}"/>
    <cellStyle name="40% - uthevingsfarge 3 2 4 6" xfId="46162" xr:uid="{00000000-0005-0000-0000-0000D04D0000}"/>
    <cellStyle name="40% - uthevingsfarge 3 2 4 7" xfId="46163" xr:uid="{00000000-0005-0000-0000-0000D14D0000}"/>
    <cellStyle name="40% - uthevingsfarge 3 2 4_3. Chng in credit spreads" xfId="46164"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5" xr:uid="{00000000-0005-0000-0000-0000D64D0000}"/>
    <cellStyle name="40% - uthevingsfarge 3 2 5 2 3" xfId="46166" xr:uid="{00000000-0005-0000-0000-0000D74D0000}"/>
    <cellStyle name="40% - uthevingsfarge 3 2 5 2_3. Chng in credit spreads" xfId="46167" xr:uid="{00000000-0005-0000-0000-0000D84D0000}"/>
    <cellStyle name="40% - uthevingsfarge 3 2 5 3" xfId="16951" xr:uid="{00000000-0005-0000-0000-0000D94D0000}"/>
    <cellStyle name="40% - uthevingsfarge 3 2 5 3 2" xfId="46168" xr:uid="{00000000-0005-0000-0000-0000DA4D0000}"/>
    <cellStyle name="40% - uthevingsfarge 3 2 5 4" xfId="16952" xr:uid="{00000000-0005-0000-0000-0000DB4D0000}"/>
    <cellStyle name="40% - uthevingsfarge 3 2 5 5" xfId="46169" xr:uid="{00000000-0005-0000-0000-0000DC4D0000}"/>
    <cellStyle name="40% - uthevingsfarge 3 2 5 6" xfId="46170" xr:uid="{00000000-0005-0000-0000-0000DD4D0000}"/>
    <cellStyle name="40% - uthevingsfarge 3 2 5 7" xfId="46171" xr:uid="{00000000-0005-0000-0000-0000DE4D0000}"/>
    <cellStyle name="40% - uthevingsfarge 3 2 5_3. Chng in credit spreads" xfId="46172"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3" xr:uid="{00000000-0005-0000-0000-0000E34D0000}"/>
    <cellStyle name="40% - uthevingsfarge 3 2 6 2 3" xfId="46174" xr:uid="{00000000-0005-0000-0000-0000E44D0000}"/>
    <cellStyle name="40% - uthevingsfarge 3 2 6 2_3. Chng in credit spreads" xfId="46175" xr:uid="{00000000-0005-0000-0000-0000E54D0000}"/>
    <cellStyle name="40% - uthevingsfarge 3 2 6 3" xfId="16956" xr:uid="{00000000-0005-0000-0000-0000E64D0000}"/>
    <cellStyle name="40% - uthevingsfarge 3 2 6 3 2" xfId="46176" xr:uid="{00000000-0005-0000-0000-0000E74D0000}"/>
    <cellStyle name="40% - uthevingsfarge 3 2 6 4" xfId="16957" xr:uid="{00000000-0005-0000-0000-0000E84D0000}"/>
    <cellStyle name="40% - uthevingsfarge 3 2 6 5" xfId="46177" xr:uid="{00000000-0005-0000-0000-0000E94D0000}"/>
    <cellStyle name="40% - uthevingsfarge 3 2 6 6" xfId="46178" xr:uid="{00000000-0005-0000-0000-0000EA4D0000}"/>
    <cellStyle name="40% - uthevingsfarge 3 2 6 7" xfId="46179" xr:uid="{00000000-0005-0000-0000-0000EB4D0000}"/>
    <cellStyle name="40% - uthevingsfarge 3 2 6_3. Chng in credit spreads" xfId="46180"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1"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2" xr:uid="{00000000-0005-0000-0000-0000F44D0000}"/>
    <cellStyle name="40% - uthevingsfarge 3 2 7 6" xfId="46183" xr:uid="{00000000-0005-0000-0000-0000F54D0000}"/>
    <cellStyle name="40% - uthevingsfarge 3 2 7_3. Chng in credit spreads" xfId="46184" xr:uid="{00000000-0005-0000-0000-0000F64D0000}"/>
    <cellStyle name="40% - uthevingsfarge 3 2 8" xfId="16964" xr:uid="{00000000-0005-0000-0000-0000F74D0000}"/>
    <cellStyle name="40% - uthevingsfarge 3 2 8 2" xfId="16965" xr:uid="{00000000-0005-0000-0000-0000F84D0000}"/>
    <cellStyle name="40% - uthevingsfarge 3 2 8 2 2" xfId="46185" xr:uid="{00000000-0005-0000-0000-0000F94D0000}"/>
    <cellStyle name="40% - uthevingsfarge 3 2 8 3" xfId="16966" xr:uid="{00000000-0005-0000-0000-0000FA4D0000}"/>
    <cellStyle name="40% - uthevingsfarge 3 2 8 4" xfId="46186" xr:uid="{00000000-0005-0000-0000-0000FB4D0000}"/>
    <cellStyle name="40% - uthevingsfarge 3 2 8_3. Chng in credit spreads" xfId="46187"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8" xr:uid="{00000000-0005-0000-0000-0000054E0000}"/>
    <cellStyle name="40% - uthevingsfarge 3 20 2_4 manuell" xfId="55141" xr:uid="{2E60B096-4C06-48ED-90BC-B3BDE3447A65}"/>
    <cellStyle name="40% - uthevingsfarge 3 20 3" xfId="4633" xr:uid="{00000000-0005-0000-0000-0000074E0000}"/>
    <cellStyle name="40% - uthevingsfarge 3 20 4" xfId="46189" xr:uid="{00000000-0005-0000-0000-0000084E0000}"/>
    <cellStyle name="40% - uthevingsfarge 3 20_4 manuell" xfId="55142"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90" xr:uid="{00000000-0005-0000-0000-00000D4E0000}"/>
    <cellStyle name="40% - uthevingsfarge 3 21 2_4 manuell" xfId="55143" xr:uid="{F089C00B-E043-4675-A193-81C916D8BF9C}"/>
    <cellStyle name="40% - uthevingsfarge 3 21 3" xfId="4637" xr:uid="{00000000-0005-0000-0000-00000F4E0000}"/>
    <cellStyle name="40% - uthevingsfarge 3 21 4" xfId="46191" xr:uid="{00000000-0005-0000-0000-0000104E0000}"/>
    <cellStyle name="40% - uthevingsfarge 3 21_4 manuell" xfId="55144"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2" xr:uid="{00000000-0005-0000-0000-0000154E0000}"/>
    <cellStyle name="40% - uthevingsfarge 3 22 2_4 manuell" xfId="55145" xr:uid="{3A657BD7-C161-4405-B94B-05A175B1FB47}"/>
    <cellStyle name="40% - uthevingsfarge 3 22 3" xfId="4641" xr:uid="{00000000-0005-0000-0000-0000174E0000}"/>
    <cellStyle name="40% - uthevingsfarge 3 22 4" xfId="46193" xr:uid="{00000000-0005-0000-0000-0000184E0000}"/>
    <cellStyle name="40% - uthevingsfarge 3 22_4 manuell" xfId="55146"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4" xr:uid="{00000000-0005-0000-0000-00001D4E0000}"/>
    <cellStyle name="40% - uthevingsfarge 3 23 2_4 manuell" xfId="55147" xr:uid="{5F84A273-AA1B-4C0A-BD58-249ED35D96FD}"/>
    <cellStyle name="40% - uthevingsfarge 3 23 3" xfId="4645" xr:uid="{00000000-0005-0000-0000-00001F4E0000}"/>
    <cellStyle name="40% - uthevingsfarge 3 23 4" xfId="46195" xr:uid="{00000000-0005-0000-0000-0000204E0000}"/>
    <cellStyle name="40% - uthevingsfarge 3 23_4 manuell" xfId="55148"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6" xr:uid="{00000000-0005-0000-0000-0000254E0000}"/>
    <cellStyle name="40% - uthevingsfarge 3 24 2_4 manuell" xfId="55149" xr:uid="{AC657E9F-4D64-4629-9FA6-37A65005F583}"/>
    <cellStyle name="40% - uthevingsfarge 3 24 3" xfId="4649" xr:uid="{00000000-0005-0000-0000-0000274E0000}"/>
    <cellStyle name="40% - uthevingsfarge 3 24 4" xfId="46197" xr:uid="{00000000-0005-0000-0000-0000284E0000}"/>
    <cellStyle name="40% - uthevingsfarge 3 24_4 manuell" xfId="55150"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8" xr:uid="{00000000-0005-0000-0000-00002D4E0000}"/>
    <cellStyle name="40% - uthevingsfarge 3 25 2_4 manuell" xfId="55151" xr:uid="{09D62C44-BB1C-4A6E-A709-9CB22D25C666}"/>
    <cellStyle name="40% - uthevingsfarge 3 25 3" xfId="4653" xr:uid="{00000000-0005-0000-0000-00002F4E0000}"/>
    <cellStyle name="40% - uthevingsfarge 3 25 4" xfId="46199" xr:uid="{00000000-0005-0000-0000-0000304E0000}"/>
    <cellStyle name="40% - uthevingsfarge 3 25_4 manuell" xfId="55152"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200" xr:uid="{00000000-0005-0000-0000-0000354E0000}"/>
    <cellStyle name="40% - uthevingsfarge 3 26 2_4 manuell" xfId="55153" xr:uid="{E5EECCD8-6581-4F5D-B999-627EDB044889}"/>
    <cellStyle name="40% - uthevingsfarge 3 26 3" xfId="4657" xr:uid="{00000000-0005-0000-0000-0000374E0000}"/>
    <cellStyle name="40% - uthevingsfarge 3 26 4" xfId="46201" xr:uid="{00000000-0005-0000-0000-0000384E0000}"/>
    <cellStyle name="40% - uthevingsfarge 3 26_4 manuell" xfId="55154"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2" xr:uid="{00000000-0005-0000-0000-00003D4E0000}"/>
    <cellStyle name="40% - uthevingsfarge 3 27 2_4 manuell" xfId="55155" xr:uid="{F1F9FF92-340B-443F-A82D-B3BF604BB509}"/>
    <cellStyle name="40% - uthevingsfarge 3 27 3" xfId="4661" xr:uid="{00000000-0005-0000-0000-00003F4E0000}"/>
    <cellStyle name="40% - uthevingsfarge 3 27 4" xfId="46203" xr:uid="{00000000-0005-0000-0000-0000404E0000}"/>
    <cellStyle name="40% - uthevingsfarge 3 27_4 manuell" xfId="55156"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4" xr:uid="{00000000-0005-0000-0000-0000454E0000}"/>
    <cellStyle name="40% - uthevingsfarge 3 28 2_4 manuell" xfId="55157" xr:uid="{C932270B-3B09-4688-B808-0A5FDEC7098F}"/>
    <cellStyle name="40% - uthevingsfarge 3 28 3" xfId="4665" xr:uid="{00000000-0005-0000-0000-0000474E0000}"/>
    <cellStyle name="40% - uthevingsfarge 3 28 4" xfId="46205" xr:uid="{00000000-0005-0000-0000-0000484E0000}"/>
    <cellStyle name="40% - uthevingsfarge 3 28_4 manuell" xfId="55158"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6" xr:uid="{00000000-0005-0000-0000-00004D4E0000}"/>
    <cellStyle name="40% - uthevingsfarge 3 29 2_4 manuell" xfId="55159" xr:uid="{905A7CD4-DE13-4C40-9CE8-E8DE3890D70C}"/>
    <cellStyle name="40% - uthevingsfarge 3 29 3" xfId="4669" xr:uid="{00000000-0005-0000-0000-00004F4E0000}"/>
    <cellStyle name="40% - uthevingsfarge 3 29 4" xfId="46207" xr:uid="{00000000-0005-0000-0000-0000504E0000}"/>
    <cellStyle name="40% - uthevingsfarge 3 29_4 manuell" xfId="55160" xr:uid="{26F3DC20-EA0A-4662-92AD-98AF6C299C57}"/>
    <cellStyle name="40% - uthevingsfarge 3 3" xfId="4670" xr:uid="{00000000-0005-0000-0000-0000524E0000}"/>
    <cellStyle name="40% - uthevingsfarge 3 3 10" xfId="46208" xr:uid="{00000000-0005-0000-0000-0000534E0000}"/>
    <cellStyle name="40% - uthevingsfarge 3 3 11" xfId="46209" xr:uid="{00000000-0005-0000-0000-0000544E0000}"/>
    <cellStyle name="40% - uthevingsfarge 3 3 2" xfId="4671" xr:uid="{00000000-0005-0000-0000-0000554E0000}"/>
    <cellStyle name="40% - uthevingsfarge 3 3 2 10" xfId="46210" xr:uid="{00000000-0005-0000-0000-0000564E0000}"/>
    <cellStyle name="40% - uthevingsfarge 3 3 2 2" xfId="4672" xr:uid="{00000000-0005-0000-0000-0000574E0000}"/>
    <cellStyle name="40% - uthevingsfarge 3 3 2 2 2" xfId="16971" xr:uid="{00000000-0005-0000-0000-0000584E0000}"/>
    <cellStyle name="40% - uthevingsfarge 3 3 2 2 2 2" xfId="46211" xr:uid="{00000000-0005-0000-0000-0000594E0000}"/>
    <cellStyle name="40% - uthevingsfarge 3 3 2 2 2 2 2" xfId="46212" xr:uid="{00000000-0005-0000-0000-00005A4E0000}"/>
    <cellStyle name="40% - uthevingsfarge 3 3 2 2 2 3" xfId="46213" xr:uid="{00000000-0005-0000-0000-00005B4E0000}"/>
    <cellStyle name="40% - uthevingsfarge 3 3 2 2 2_3. Chng in credit spreads" xfId="46214" xr:uid="{00000000-0005-0000-0000-00005C4E0000}"/>
    <cellStyle name="40% - uthevingsfarge 3 3 2 2 3" xfId="16972" xr:uid="{00000000-0005-0000-0000-00005D4E0000}"/>
    <cellStyle name="40% - uthevingsfarge 3 3 2 2 3 2" xfId="46215" xr:uid="{00000000-0005-0000-0000-00005E4E0000}"/>
    <cellStyle name="40% - uthevingsfarge 3 3 2 2 3 2 2" xfId="46216" xr:uid="{00000000-0005-0000-0000-00005F4E0000}"/>
    <cellStyle name="40% - uthevingsfarge 3 3 2 2 3 3" xfId="46217" xr:uid="{00000000-0005-0000-0000-0000604E0000}"/>
    <cellStyle name="40% - uthevingsfarge 3 3 2 2 3_3. Chng in credit spreads" xfId="46218" xr:uid="{00000000-0005-0000-0000-0000614E0000}"/>
    <cellStyle name="40% - uthevingsfarge 3 3 2 2 4" xfId="46219" xr:uid="{00000000-0005-0000-0000-0000624E0000}"/>
    <cellStyle name="40% - uthevingsfarge 3 3 2 2 4 2" xfId="46220" xr:uid="{00000000-0005-0000-0000-0000634E0000}"/>
    <cellStyle name="40% - uthevingsfarge 3 3 2 2 5" xfId="46221" xr:uid="{00000000-0005-0000-0000-0000644E0000}"/>
    <cellStyle name="40% - uthevingsfarge 3 3 2 2 6" xfId="46222" xr:uid="{00000000-0005-0000-0000-0000654E0000}"/>
    <cellStyle name="40% - uthevingsfarge 3 3 2 2_3. Chng in credit spreads" xfId="46223" xr:uid="{00000000-0005-0000-0000-0000664E0000}"/>
    <cellStyle name="40% - uthevingsfarge 3 3 2 3" xfId="16973" xr:uid="{00000000-0005-0000-0000-0000674E0000}"/>
    <cellStyle name="40% - uthevingsfarge 3 3 2 3 2" xfId="16974" xr:uid="{00000000-0005-0000-0000-0000684E0000}"/>
    <cellStyle name="40% - uthevingsfarge 3 3 2 3 2 2" xfId="46224" xr:uid="{00000000-0005-0000-0000-0000694E0000}"/>
    <cellStyle name="40% - uthevingsfarge 3 3 2 3 3" xfId="16975" xr:uid="{00000000-0005-0000-0000-00006A4E0000}"/>
    <cellStyle name="40% - uthevingsfarge 3 3 2 3 4" xfId="46225" xr:uid="{00000000-0005-0000-0000-00006B4E0000}"/>
    <cellStyle name="40% - uthevingsfarge 3 3 2 3 5" xfId="46226" xr:uid="{00000000-0005-0000-0000-00006C4E0000}"/>
    <cellStyle name="40% - uthevingsfarge 3 3 2 3 6" xfId="46227" xr:uid="{00000000-0005-0000-0000-00006D4E0000}"/>
    <cellStyle name="40% - uthevingsfarge 3 3 2 3_3. Chng in credit spreads" xfId="46228" xr:uid="{00000000-0005-0000-0000-00006E4E0000}"/>
    <cellStyle name="40% - uthevingsfarge 3 3 2 4" xfId="16976" xr:uid="{00000000-0005-0000-0000-00006F4E0000}"/>
    <cellStyle name="40% - uthevingsfarge 3 3 2 4 2" xfId="16977" xr:uid="{00000000-0005-0000-0000-0000704E0000}"/>
    <cellStyle name="40% - uthevingsfarge 3 3 2 4 2 2" xfId="46229" xr:uid="{00000000-0005-0000-0000-0000714E0000}"/>
    <cellStyle name="40% - uthevingsfarge 3 3 2 4 3" xfId="16978" xr:uid="{00000000-0005-0000-0000-0000724E0000}"/>
    <cellStyle name="40% - uthevingsfarge 3 3 2 4 4" xfId="46230" xr:uid="{00000000-0005-0000-0000-0000734E0000}"/>
    <cellStyle name="40% - uthevingsfarge 3 3 2 4 5" xfId="46231" xr:uid="{00000000-0005-0000-0000-0000744E0000}"/>
    <cellStyle name="40% - uthevingsfarge 3 3 2 4 6" xfId="46232" xr:uid="{00000000-0005-0000-0000-0000754E0000}"/>
    <cellStyle name="40% - uthevingsfarge 3 3 2 4_3. Chng in credit spreads" xfId="46233"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4" xr:uid="{00000000-0005-0000-0000-00007A4E0000}"/>
    <cellStyle name="40% - uthevingsfarge 3 3 2 5 5" xfId="46235" xr:uid="{00000000-0005-0000-0000-00007B4E0000}"/>
    <cellStyle name="40% - uthevingsfarge 3 3 2 5 6" xfId="46236"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7" xr:uid="{00000000-0005-0000-0000-0000824E0000}"/>
    <cellStyle name="40% - uthevingsfarge 3 3 2 9" xfId="46238" xr:uid="{00000000-0005-0000-0000-0000834E0000}"/>
    <cellStyle name="40% - uthevingsfarge 3 3 2_3. Chng in credit spreads" xfId="46239" xr:uid="{00000000-0005-0000-0000-0000844E0000}"/>
    <cellStyle name="40% - uthevingsfarge 3 3 3" xfId="4673" xr:uid="{00000000-0005-0000-0000-0000854E0000}"/>
    <cellStyle name="40% - uthevingsfarge 3 3 3 2" xfId="16987" xr:uid="{00000000-0005-0000-0000-0000864E0000}"/>
    <cellStyle name="40% - uthevingsfarge 3 3 3 2 2" xfId="46240" xr:uid="{00000000-0005-0000-0000-0000874E0000}"/>
    <cellStyle name="40% - uthevingsfarge 3 3 3 2 2 2" xfId="46241" xr:uid="{00000000-0005-0000-0000-0000884E0000}"/>
    <cellStyle name="40% - uthevingsfarge 3 3 3 2 2 2 2" xfId="46242" xr:uid="{00000000-0005-0000-0000-0000894E0000}"/>
    <cellStyle name="40% - uthevingsfarge 3 3 3 2 2 3" xfId="46243" xr:uid="{00000000-0005-0000-0000-00008A4E0000}"/>
    <cellStyle name="40% - uthevingsfarge 3 3 3 2 2_3. Chng in credit spreads" xfId="46244" xr:uid="{00000000-0005-0000-0000-00008B4E0000}"/>
    <cellStyle name="40% - uthevingsfarge 3 3 3 2 3" xfId="46245" xr:uid="{00000000-0005-0000-0000-00008C4E0000}"/>
    <cellStyle name="40% - uthevingsfarge 3 3 3 2 3 2" xfId="46246" xr:uid="{00000000-0005-0000-0000-00008D4E0000}"/>
    <cellStyle name="40% - uthevingsfarge 3 3 3 2 3 2 2" xfId="46247" xr:uid="{00000000-0005-0000-0000-00008E4E0000}"/>
    <cellStyle name="40% - uthevingsfarge 3 3 3 2 3 3" xfId="46248" xr:uid="{00000000-0005-0000-0000-00008F4E0000}"/>
    <cellStyle name="40% - uthevingsfarge 3 3 3 2 3_3. Chng in credit spreads" xfId="46249" xr:uid="{00000000-0005-0000-0000-0000904E0000}"/>
    <cellStyle name="40% - uthevingsfarge 3 3 3 2 4" xfId="46250" xr:uid="{00000000-0005-0000-0000-0000914E0000}"/>
    <cellStyle name="40% - uthevingsfarge 3 3 3 2 4 2" xfId="46251" xr:uid="{00000000-0005-0000-0000-0000924E0000}"/>
    <cellStyle name="40% - uthevingsfarge 3 3 3 2 5" xfId="46252" xr:uid="{00000000-0005-0000-0000-0000934E0000}"/>
    <cellStyle name="40% - uthevingsfarge 3 3 3 2_3. Chng in credit spreads" xfId="46253" xr:uid="{00000000-0005-0000-0000-0000944E0000}"/>
    <cellStyle name="40% - uthevingsfarge 3 3 3 3" xfId="16988" xr:uid="{00000000-0005-0000-0000-0000954E0000}"/>
    <cellStyle name="40% - uthevingsfarge 3 3 3 3 2" xfId="46254" xr:uid="{00000000-0005-0000-0000-0000964E0000}"/>
    <cellStyle name="40% - uthevingsfarge 3 3 3 3 2 2" xfId="46255" xr:uid="{00000000-0005-0000-0000-0000974E0000}"/>
    <cellStyle name="40% - uthevingsfarge 3 3 3 3 3" xfId="46256" xr:uid="{00000000-0005-0000-0000-0000984E0000}"/>
    <cellStyle name="40% - uthevingsfarge 3 3 3 3_3. Chng in credit spreads" xfId="46257" xr:uid="{00000000-0005-0000-0000-0000994E0000}"/>
    <cellStyle name="40% - uthevingsfarge 3 3 3 4" xfId="46258" xr:uid="{00000000-0005-0000-0000-00009A4E0000}"/>
    <cellStyle name="40% - uthevingsfarge 3 3 3 4 2" xfId="46259" xr:uid="{00000000-0005-0000-0000-00009B4E0000}"/>
    <cellStyle name="40% - uthevingsfarge 3 3 3 4 2 2" xfId="46260" xr:uid="{00000000-0005-0000-0000-00009C4E0000}"/>
    <cellStyle name="40% - uthevingsfarge 3 3 3 4 3" xfId="46261" xr:uid="{00000000-0005-0000-0000-00009D4E0000}"/>
    <cellStyle name="40% - uthevingsfarge 3 3 3 4_3. Chng in credit spreads" xfId="46262" xr:uid="{00000000-0005-0000-0000-00009E4E0000}"/>
    <cellStyle name="40% - uthevingsfarge 3 3 3 5" xfId="46263" xr:uid="{00000000-0005-0000-0000-00009F4E0000}"/>
    <cellStyle name="40% - uthevingsfarge 3 3 3 5 2" xfId="46264" xr:uid="{00000000-0005-0000-0000-0000A04E0000}"/>
    <cellStyle name="40% - uthevingsfarge 3 3 3 6" xfId="46265" xr:uid="{00000000-0005-0000-0000-0000A14E0000}"/>
    <cellStyle name="40% - uthevingsfarge 3 3 3_3. Chng in credit spreads" xfId="46266" xr:uid="{00000000-0005-0000-0000-0000A24E0000}"/>
    <cellStyle name="40% - uthevingsfarge 3 3 4" xfId="16989" xr:uid="{00000000-0005-0000-0000-0000A34E0000}"/>
    <cellStyle name="40% - uthevingsfarge 3 3 4 2" xfId="16990" xr:uid="{00000000-0005-0000-0000-0000A44E0000}"/>
    <cellStyle name="40% - uthevingsfarge 3 3 4 2 2" xfId="46267" xr:uid="{00000000-0005-0000-0000-0000A54E0000}"/>
    <cellStyle name="40% - uthevingsfarge 3 3 4 2 2 2" xfId="46268" xr:uid="{00000000-0005-0000-0000-0000A64E0000}"/>
    <cellStyle name="40% - uthevingsfarge 3 3 4 2 3" xfId="46269" xr:uid="{00000000-0005-0000-0000-0000A74E0000}"/>
    <cellStyle name="40% - uthevingsfarge 3 3 4 2_3. Chng in credit spreads" xfId="46270" xr:uid="{00000000-0005-0000-0000-0000A84E0000}"/>
    <cellStyle name="40% - uthevingsfarge 3 3 4 3" xfId="16991" xr:uid="{00000000-0005-0000-0000-0000A94E0000}"/>
    <cellStyle name="40% - uthevingsfarge 3 3 4 3 2" xfId="46271" xr:uid="{00000000-0005-0000-0000-0000AA4E0000}"/>
    <cellStyle name="40% - uthevingsfarge 3 3 4 3 2 2" xfId="46272" xr:uid="{00000000-0005-0000-0000-0000AB4E0000}"/>
    <cellStyle name="40% - uthevingsfarge 3 3 4 3 3" xfId="46273" xr:uid="{00000000-0005-0000-0000-0000AC4E0000}"/>
    <cellStyle name="40% - uthevingsfarge 3 3 4 3_3. Chng in credit spreads" xfId="46274" xr:uid="{00000000-0005-0000-0000-0000AD4E0000}"/>
    <cellStyle name="40% - uthevingsfarge 3 3 4 4" xfId="46275" xr:uid="{00000000-0005-0000-0000-0000AE4E0000}"/>
    <cellStyle name="40% - uthevingsfarge 3 3 4 4 2" xfId="46276" xr:uid="{00000000-0005-0000-0000-0000AF4E0000}"/>
    <cellStyle name="40% - uthevingsfarge 3 3 4 5" xfId="46277" xr:uid="{00000000-0005-0000-0000-0000B04E0000}"/>
    <cellStyle name="40% - uthevingsfarge 3 3 4 6" xfId="46278" xr:uid="{00000000-0005-0000-0000-0000B14E0000}"/>
    <cellStyle name="40% - uthevingsfarge 3 3 4_3. Chng in credit spreads" xfId="46279" xr:uid="{00000000-0005-0000-0000-0000B24E0000}"/>
    <cellStyle name="40% - uthevingsfarge 3 3 5" xfId="16992" xr:uid="{00000000-0005-0000-0000-0000B34E0000}"/>
    <cellStyle name="40% - uthevingsfarge 3 3 5 2" xfId="16993" xr:uid="{00000000-0005-0000-0000-0000B44E0000}"/>
    <cellStyle name="40% - uthevingsfarge 3 3 5 2 2" xfId="46280" xr:uid="{00000000-0005-0000-0000-0000B54E0000}"/>
    <cellStyle name="40% - uthevingsfarge 3 3 5 3" xfId="16994" xr:uid="{00000000-0005-0000-0000-0000B64E0000}"/>
    <cellStyle name="40% - uthevingsfarge 3 3 5 4" xfId="46281" xr:uid="{00000000-0005-0000-0000-0000B74E0000}"/>
    <cellStyle name="40% - uthevingsfarge 3 3 5 5" xfId="46282" xr:uid="{00000000-0005-0000-0000-0000B84E0000}"/>
    <cellStyle name="40% - uthevingsfarge 3 3 5 6" xfId="46283" xr:uid="{00000000-0005-0000-0000-0000B94E0000}"/>
    <cellStyle name="40% - uthevingsfarge 3 3 5_3. Chng in credit spreads" xfId="46284" xr:uid="{00000000-0005-0000-0000-0000BA4E0000}"/>
    <cellStyle name="40% - uthevingsfarge 3 3 6" xfId="16995" xr:uid="{00000000-0005-0000-0000-0000BB4E0000}"/>
    <cellStyle name="40% - uthevingsfarge 3 3 6 2" xfId="16996" xr:uid="{00000000-0005-0000-0000-0000BC4E0000}"/>
    <cellStyle name="40% - uthevingsfarge 3 3 6 2 2" xfId="46285" xr:uid="{00000000-0005-0000-0000-0000BD4E0000}"/>
    <cellStyle name="40% - uthevingsfarge 3 3 6 3" xfId="16997" xr:uid="{00000000-0005-0000-0000-0000BE4E0000}"/>
    <cellStyle name="40% - uthevingsfarge 3 3 6 4" xfId="46286" xr:uid="{00000000-0005-0000-0000-0000BF4E0000}"/>
    <cellStyle name="40% - uthevingsfarge 3 3 6 5" xfId="46287" xr:uid="{00000000-0005-0000-0000-0000C04E0000}"/>
    <cellStyle name="40% - uthevingsfarge 3 3 6 6" xfId="46288" xr:uid="{00000000-0005-0000-0000-0000C14E0000}"/>
    <cellStyle name="40% - uthevingsfarge 3 3 6_3. Chng in credit spreads" xfId="46289" xr:uid="{00000000-0005-0000-0000-0000C24E0000}"/>
    <cellStyle name="40% - uthevingsfarge 3 3 7" xfId="16998" xr:uid="{00000000-0005-0000-0000-0000C34E0000}"/>
    <cellStyle name="40% - uthevingsfarge 3 3 7 2" xfId="16999" xr:uid="{00000000-0005-0000-0000-0000C44E0000}"/>
    <cellStyle name="40% - uthevingsfarge 3 3 7 2 2" xfId="46290" xr:uid="{00000000-0005-0000-0000-0000C54E0000}"/>
    <cellStyle name="40% - uthevingsfarge 3 3 7 3" xfId="46291" xr:uid="{00000000-0005-0000-0000-0000C64E0000}"/>
    <cellStyle name="40% - uthevingsfarge 3 3 7_3. Chng in credit spreads" xfId="46292" xr:uid="{00000000-0005-0000-0000-0000C74E0000}"/>
    <cellStyle name="40% - uthevingsfarge 3 3 8" xfId="17000" xr:uid="{00000000-0005-0000-0000-0000C84E0000}"/>
    <cellStyle name="40% - uthevingsfarge 3 3 9" xfId="39946" xr:uid="{00000000-0005-0000-0000-0000C94E0000}"/>
    <cellStyle name="40% - uthevingsfarge 3 3_4 manuell" xfId="55161"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3" xr:uid="{00000000-0005-0000-0000-0000CE4E0000}"/>
    <cellStyle name="40% - uthevingsfarge 3 30 2_4 manuell" xfId="55162" xr:uid="{061C0FBA-326F-4AEB-BB9C-C1528B08C512}"/>
    <cellStyle name="40% - uthevingsfarge 3 30 3" xfId="4677" xr:uid="{00000000-0005-0000-0000-0000D04E0000}"/>
    <cellStyle name="40% - uthevingsfarge 3 30 4" xfId="46294" xr:uid="{00000000-0005-0000-0000-0000D14E0000}"/>
    <cellStyle name="40% - uthevingsfarge 3 30_4 manuell" xfId="55163"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5" xr:uid="{00000000-0005-0000-0000-0000D64E0000}"/>
    <cellStyle name="40% - uthevingsfarge 3 31 2_4 manuell" xfId="55164" xr:uid="{322C6649-1202-4D64-84FE-722255B8AD44}"/>
    <cellStyle name="40% - uthevingsfarge 3 31 3" xfId="4681" xr:uid="{00000000-0005-0000-0000-0000D84E0000}"/>
    <cellStyle name="40% - uthevingsfarge 3 31 4" xfId="46296" xr:uid="{00000000-0005-0000-0000-0000D94E0000}"/>
    <cellStyle name="40% - uthevingsfarge 3 31_4 manuell" xfId="55165"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7" xr:uid="{00000000-0005-0000-0000-0000DE4E0000}"/>
    <cellStyle name="40% - uthevingsfarge 3 32 2_4 manuell" xfId="55166" xr:uid="{40830FF9-79B8-44F6-A543-722E80265687}"/>
    <cellStyle name="40% - uthevingsfarge 3 32 3" xfId="4685" xr:uid="{00000000-0005-0000-0000-0000E04E0000}"/>
    <cellStyle name="40% - uthevingsfarge 3 32 4" xfId="46298" xr:uid="{00000000-0005-0000-0000-0000E14E0000}"/>
    <cellStyle name="40% - uthevingsfarge 3 32_4 manuell" xfId="55167"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9" xr:uid="{00000000-0005-0000-0000-0000E64E0000}"/>
    <cellStyle name="40% - uthevingsfarge 3 33 2_4 manuell" xfId="55168" xr:uid="{3CC09F4D-7D54-45DE-BB8C-86BC3EA587D4}"/>
    <cellStyle name="40% - uthevingsfarge 3 33 3" xfId="4689" xr:uid="{00000000-0005-0000-0000-0000E84E0000}"/>
    <cellStyle name="40% - uthevingsfarge 3 33 4" xfId="46300" xr:uid="{00000000-0005-0000-0000-0000E94E0000}"/>
    <cellStyle name="40% - uthevingsfarge 3 33_4 manuell" xfId="55169"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1" xr:uid="{00000000-0005-0000-0000-0000EE4E0000}"/>
    <cellStyle name="40% - uthevingsfarge 3 34 2_4 manuell" xfId="55170" xr:uid="{AF0B40FF-5B29-499A-958D-95524A179054}"/>
    <cellStyle name="40% - uthevingsfarge 3 34 3" xfId="4693" xr:uid="{00000000-0005-0000-0000-0000F04E0000}"/>
    <cellStyle name="40% - uthevingsfarge 3 34 4" xfId="46302" xr:uid="{00000000-0005-0000-0000-0000F14E0000}"/>
    <cellStyle name="40% - uthevingsfarge 3 34_4 manuell" xfId="55171"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3" xr:uid="{00000000-0005-0000-0000-0000F64E0000}"/>
    <cellStyle name="40% - uthevingsfarge 3 35 2_4 manuell" xfId="55172" xr:uid="{86A0EDD9-52D0-46B8-BF14-D516EDE92DB0}"/>
    <cellStyle name="40% - uthevingsfarge 3 35 3" xfId="4697" xr:uid="{00000000-0005-0000-0000-0000F84E0000}"/>
    <cellStyle name="40% - uthevingsfarge 3 35 4" xfId="46304" xr:uid="{00000000-0005-0000-0000-0000F94E0000}"/>
    <cellStyle name="40% - uthevingsfarge 3 35_4 manuell" xfId="55173"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5" xr:uid="{00000000-0005-0000-0000-0000FE4E0000}"/>
    <cellStyle name="40% - uthevingsfarge 3 36 2_4 manuell" xfId="55174" xr:uid="{B9FC5C07-9A8D-429E-94E9-A2129AFCF6C9}"/>
    <cellStyle name="40% - uthevingsfarge 3 36 3" xfId="4701" xr:uid="{00000000-0005-0000-0000-0000004F0000}"/>
    <cellStyle name="40% - uthevingsfarge 3 36 4" xfId="46306" xr:uid="{00000000-0005-0000-0000-0000014F0000}"/>
    <cellStyle name="40% - uthevingsfarge 3 36_4 manuell" xfId="55175"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7" xr:uid="{00000000-0005-0000-0000-0000064F0000}"/>
    <cellStyle name="40% - uthevingsfarge 3 37 2_4 manuell" xfId="55176" xr:uid="{CBB69FDE-DE50-44A9-A08F-9BAB497773DA}"/>
    <cellStyle name="40% - uthevingsfarge 3 37 3" xfId="4705" xr:uid="{00000000-0005-0000-0000-0000084F0000}"/>
    <cellStyle name="40% - uthevingsfarge 3 37 4" xfId="46308" xr:uid="{00000000-0005-0000-0000-0000094F0000}"/>
    <cellStyle name="40% - uthevingsfarge 3 37_4 manuell" xfId="55177"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9" xr:uid="{00000000-0005-0000-0000-00000E4F0000}"/>
    <cellStyle name="40% - uthevingsfarge 3 38 2_4 manuell" xfId="55178" xr:uid="{5F4FF0EA-7867-4351-9CC1-81ABC25A758C}"/>
    <cellStyle name="40% - uthevingsfarge 3 38 3" xfId="4709" xr:uid="{00000000-0005-0000-0000-0000104F0000}"/>
    <cellStyle name="40% - uthevingsfarge 3 38 4" xfId="46310" xr:uid="{00000000-0005-0000-0000-0000114F0000}"/>
    <cellStyle name="40% - uthevingsfarge 3 38_4 manuell" xfId="55179"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1" xr:uid="{00000000-0005-0000-0000-0000164F0000}"/>
    <cellStyle name="40% - uthevingsfarge 3 39 2_4 manuell" xfId="55180" xr:uid="{D42CB454-FC7A-4F77-B1B8-4F02E1A81D79}"/>
    <cellStyle name="40% - uthevingsfarge 3 39 3" xfId="4713" xr:uid="{00000000-0005-0000-0000-0000184F0000}"/>
    <cellStyle name="40% - uthevingsfarge 3 39 4" xfId="46312" xr:uid="{00000000-0005-0000-0000-0000194F0000}"/>
    <cellStyle name="40% - uthevingsfarge 3 39_4 manuell" xfId="55181" xr:uid="{CFBD2BAB-5E4D-410B-B1CF-14079A4C78D8}"/>
    <cellStyle name="40% - uthevingsfarge 3 4" xfId="4714" xr:uid="{00000000-0005-0000-0000-00001B4F0000}"/>
    <cellStyle name="40% - uthevingsfarge 3 4 10" xfId="46313"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4" xr:uid="{00000000-0005-0000-0000-0000204F0000}"/>
    <cellStyle name="40% - uthevingsfarge 3 4 2 2 3" xfId="46315" xr:uid="{00000000-0005-0000-0000-0000214F0000}"/>
    <cellStyle name="40% - uthevingsfarge 3 4 2 2_3. Chng in credit spreads" xfId="46316" xr:uid="{00000000-0005-0000-0000-0000224F0000}"/>
    <cellStyle name="40% - uthevingsfarge 3 4 2 3" xfId="17002" xr:uid="{00000000-0005-0000-0000-0000234F0000}"/>
    <cellStyle name="40% - uthevingsfarge 3 4 2 3 2" xfId="46317" xr:uid="{00000000-0005-0000-0000-0000244F0000}"/>
    <cellStyle name="40% - uthevingsfarge 3 4 2 3 2 2" xfId="46318" xr:uid="{00000000-0005-0000-0000-0000254F0000}"/>
    <cellStyle name="40% - uthevingsfarge 3 4 2 3 3" xfId="46319" xr:uid="{00000000-0005-0000-0000-0000264F0000}"/>
    <cellStyle name="40% - uthevingsfarge 3 4 2 3_3. Chng in credit spreads" xfId="46320" xr:uid="{00000000-0005-0000-0000-0000274F0000}"/>
    <cellStyle name="40% - uthevingsfarge 3 4 2 4" xfId="46321" xr:uid="{00000000-0005-0000-0000-0000284F0000}"/>
    <cellStyle name="40% - uthevingsfarge 3 4 2 4 2" xfId="46322" xr:uid="{00000000-0005-0000-0000-0000294F0000}"/>
    <cellStyle name="40% - uthevingsfarge 3 4 2 5" xfId="46323" xr:uid="{00000000-0005-0000-0000-00002A4F0000}"/>
    <cellStyle name="40% - uthevingsfarge 3 4 2 6" xfId="46324" xr:uid="{00000000-0005-0000-0000-00002B4F0000}"/>
    <cellStyle name="40% - uthevingsfarge 3 4 2 7" xfId="46325" xr:uid="{00000000-0005-0000-0000-00002C4F0000}"/>
    <cellStyle name="40% - uthevingsfarge 3 4 2 8" xfId="46326" xr:uid="{00000000-0005-0000-0000-00002D4F0000}"/>
    <cellStyle name="40% - uthevingsfarge 3 4 2_3. Chng in credit spreads" xfId="46327" xr:uid="{00000000-0005-0000-0000-00002E4F0000}"/>
    <cellStyle name="40% - uthevingsfarge 3 4 3" xfId="4717" xr:uid="{00000000-0005-0000-0000-00002F4F0000}"/>
    <cellStyle name="40% - uthevingsfarge 3 4 3 2" xfId="17003" xr:uid="{00000000-0005-0000-0000-0000304F0000}"/>
    <cellStyle name="40% - uthevingsfarge 3 4 3 2 2" xfId="46328" xr:uid="{00000000-0005-0000-0000-0000314F0000}"/>
    <cellStyle name="40% - uthevingsfarge 3 4 3 3" xfId="17004" xr:uid="{00000000-0005-0000-0000-0000324F0000}"/>
    <cellStyle name="40% - uthevingsfarge 3 4 3 4" xfId="46329" xr:uid="{00000000-0005-0000-0000-0000334F0000}"/>
    <cellStyle name="40% - uthevingsfarge 3 4 3 5" xfId="46330" xr:uid="{00000000-0005-0000-0000-0000344F0000}"/>
    <cellStyle name="40% - uthevingsfarge 3 4 3 6" xfId="46331" xr:uid="{00000000-0005-0000-0000-0000354F0000}"/>
    <cellStyle name="40% - uthevingsfarge 3 4 3_3. Chng in credit spreads" xfId="46332" xr:uid="{00000000-0005-0000-0000-0000364F0000}"/>
    <cellStyle name="40% - uthevingsfarge 3 4 4" xfId="17005" xr:uid="{00000000-0005-0000-0000-0000374F0000}"/>
    <cellStyle name="40% - uthevingsfarge 3 4 4 2" xfId="17006" xr:uid="{00000000-0005-0000-0000-0000384F0000}"/>
    <cellStyle name="40% - uthevingsfarge 3 4 4 2 2" xfId="46333" xr:uid="{00000000-0005-0000-0000-0000394F0000}"/>
    <cellStyle name="40% - uthevingsfarge 3 4 4 3" xfId="17007" xr:uid="{00000000-0005-0000-0000-00003A4F0000}"/>
    <cellStyle name="40% - uthevingsfarge 3 4 4 4" xfId="46334" xr:uid="{00000000-0005-0000-0000-00003B4F0000}"/>
    <cellStyle name="40% - uthevingsfarge 3 4 4 5" xfId="46335" xr:uid="{00000000-0005-0000-0000-00003C4F0000}"/>
    <cellStyle name="40% - uthevingsfarge 3 4 4 6" xfId="46336" xr:uid="{00000000-0005-0000-0000-00003D4F0000}"/>
    <cellStyle name="40% - uthevingsfarge 3 4 4_3. Chng in credit spreads" xfId="46337"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8" xr:uid="{00000000-0005-0000-0000-0000424F0000}"/>
    <cellStyle name="40% - uthevingsfarge 3 4 5 5" xfId="46339" xr:uid="{00000000-0005-0000-0000-0000434F0000}"/>
    <cellStyle name="40% - uthevingsfarge 3 4 5 6" xfId="46340"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7" xr:uid="{00000000-0005-0000-0000-00004A4F0000}"/>
    <cellStyle name="40% - uthevingsfarge 3 4 9" xfId="46341" xr:uid="{00000000-0005-0000-0000-00004B4F0000}"/>
    <cellStyle name="40% - uthevingsfarge 3 4_3. Chng in credit spreads" xfId="46342"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3" xr:uid="{00000000-0005-0000-0000-0000504F0000}"/>
    <cellStyle name="40% - uthevingsfarge 3 40 2_4 manuell" xfId="55182" xr:uid="{965A088A-E966-43CA-A131-ACEDC8FFAB79}"/>
    <cellStyle name="40% - uthevingsfarge 3 40 3" xfId="4721" xr:uid="{00000000-0005-0000-0000-0000524F0000}"/>
    <cellStyle name="40% - uthevingsfarge 3 40 4" xfId="46344" xr:uid="{00000000-0005-0000-0000-0000534F0000}"/>
    <cellStyle name="40% - uthevingsfarge 3 40_4 manuell" xfId="55183"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5" xr:uid="{00000000-0005-0000-0000-0000584F0000}"/>
    <cellStyle name="40% - uthevingsfarge 3 41 2_4 manuell" xfId="55184" xr:uid="{5F660F1B-75C8-44D9-A80D-76BA0AE8962D}"/>
    <cellStyle name="40% - uthevingsfarge 3 41 3" xfId="4725" xr:uid="{00000000-0005-0000-0000-00005A4F0000}"/>
    <cellStyle name="40% - uthevingsfarge 3 41 4" xfId="46346" xr:uid="{00000000-0005-0000-0000-00005B4F0000}"/>
    <cellStyle name="40% - uthevingsfarge 3 41_4 manuell" xfId="55185"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7" xr:uid="{00000000-0005-0000-0000-0000604F0000}"/>
    <cellStyle name="40% - uthevingsfarge 3 42 2_4 manuell" xfId="55186" xr:uid="{20CB8C2D-AA22-48B5-8576-5E216C622B0A}"/>
    <cellStyle name="40% - uthevingsfarge 3 42 3" xfId="4729" xr:uid="{00000000-0005-0000-0000-0000624F0000}"/>
    <cellStyle name="40% - uthevingsfarge 3 42 4" xfId="46348" xr:uid="{00000000-0005-0000-0000-0000634F0000}"/>
    <cellStyle name="40% - uthevingsfarge 3 42_4 manuell" xfId="55187"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9" xr:uid="{00000000-0005-0000-0000-0000684F0000}"/>
    <cellStyle name="40% - uthevingsfarge 3 43 2_4 manuell" xfId="55188" xr:uid="{52535DA7-EA34-4D25-AA23-1AD0BB0A5682}"/>
    <cellStyle name="40% - uthevingsfarge 3 43 3" xfId="4733" xr:uid="{00000000-0005-0000-0000-00006A4F0000}"/>
    <cellStyle name="40% - uthevingsfarge 3 43 4" xfId="46350" xr:uid="{00000000-0005-0000-0000-00006B4F0000}"/>
    <cellStyle name="40% - uthevingsfarge 3 43_4 manuell" xfId="55189"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1" xr:uid="{00000000-0005-0000-0000-0000704F0000}"/>
    <cellStyle name="40% - uthevingsfarge 3 44 2_4 manuell" xfId="55190" xr:uid="{8238D210-5EF2-4202-95E1-6F9179E5FD1E}"/>
    <cellStyle name="40% - uthevingsfarge 3 44 3" xfId="4737" xr:uid="{00000000-0005-0000-0000-0000724F0000}"/>
    <cellStyle name="40% - uthevingsfarge 3 44 4" xfId="46352" xr:uid="{00000000-0005-0000-0000-0000734F0000}"/>
    <cellStyle name="40% - uthevingsfarge 3 44_4 manuell" xfId="55191"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3" xr:uid="{00000000-0005-0000-0000-0000784F0000}"/>
    <cellStyle name="40% - uthevingsfarge 3 45 2_4 manuell" xfId="55192" xr:uid="{EE02A08B-11C8-498F-ABD5-18817896CC27}"/>
    <cellStyle name="40% - uthevingsfarge 3 45 3" xfId="4741" xr:uid="{00000000-0005-0000-0000-00007A4F0000}"/>
    <cellStyle name="40% - uthevingsfarge 3 45 4" xfId="46354" xr:uid="{00000000-0005-0000-0000-00007B4F0000}"/>
    <cellStyle name="40% - uthevingsfarge 3 45_4 manuell" xfId="55193"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5" xr:uid="{00000000-0005-0000-0000-0000804F0000}"/>
    <cellStyle name="40% - uthevingsfarge 3 46 2_4 manuell" xfId="55194" xr:uid="{6C1BBAA9-797C-4799-8CDF-8B5948C57976}"/>
    <cellStyle name="40% - uthevingsfarge 3 46 3" xfId="4745" xr:uid="{00000000-0005-0000-0000-0000824F0000}"/>
    <cellStyle name="40% - uthevingsfarge 3 46 4" xfId="46356" xr:uid="{00000000-0005-0000-0000-0000834F0000}"/>
    <cellStyle name="40% - uthevingsfarge 3 46_4 manuell" xfId="55195"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7" xr:uid="{00000000-0005-0000-0000-0000884F0000}"/>
    <cellStyle name="40% - uthevingsfarge 3 47 2_4 manuell" xfId="55196" xr:uid="{D5BED59C-9A12-4C30-955B-3313875B4A0E}"/>
    <cellStyle name="40% - uthevingsfarge 3 47 3" xfId="4749" xr:uid="{00000000-0005-0000-0000-00008A4F0000}"/>
    <cellStyle name="40% - uthevingsfarge 3 47 4" xfId="46358" xr:uid="{00000000-0005-0000-0000-00008B4F0000}"/>
    <cellStyle name="40% - uthevingsfarge 3 47_4 manuell" xfId="55197"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9" xr:uid="{00000000-0005-0000-0000-0000904F0000}"/>
    <cellStyle name="40% - uthevingsfarge 3 48 2_4 manuell" xfId="55198" xr:uid="{43EE929C-606D-4F5B-8361-6D4B5A9A6A23}"/>
    <cellStyle name="40% - uthevingsfarge 3 48 3" xfId="4753" xr:uid="{00000000-0005-0000-0000-0000924F0000}"/>
    <cellStyle name="40% - uthevingsfarge 3 48 4" xfId="46360" xr:uid="{00000000-0005-0000-0000-0000934F0000}"/>
    <cellStyle name="40% - uthevingsfarge 3 48_4 manuell" xfId="55199"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1" xr:uid="{00000000-0005-0000-0000-0000984F0000}"/>
    <cellStyle name="40% - uthevingsfarge 3 49 2_4 manuell" xfId="55200" xr:uid="{3B81D130-C0E5-4E19-ADB1-EA5A72587F0B}"/>
    <cellStyle name="40% - uthevingsfarge 3 49 3" xfId="4757" xr:uid="{00000000-0005-0000-0000-00009A4F0000}"/>
    <cellStyle name="40% - uthevingsfarge 3 49 4" xfId="46362" xr:uid="{00000000-0005-0000-0000-00009B4F0000}"/>
    <cellStyle name="40% - uthevingsfarge 3 49_4 manuell" xfId="55201"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3" xr:uid="{00000000-0005-0000-0000-0000A04F0000}"/>
    <cellStyle name="40% - uthevingsfarge 3 5 2 2 2 2" xfId="46364" xr:uid="{00000000-0005-0000-0000-0000A14F0000}"/>
    <cellStyle name="40% - uthevingsfarge 3 5 2 2 3" xfId="46365" xr:uid="{00000000-0005-0000-0000-0000A24F0000}"/>
    <cellStyle name="40% - uthevingsfarge 3 5 2 2_3. Chng in credit spreads" xfId="46366" xr:uid="{00000000-0005-0000-0000-0000A34F0000}"/>
    <cellStyle name="40% - uthevingsfarge 3 5 2 3" xfId="46367" xr:uid="{00000000-0005-0000-0000-0000A44F0000}"/>
    <cellStyle name="40% - uthevingsfarge 3 5 2 3 2" xfId="46368" xr:uid="{00000000-0005-0000-0000-0000A54F0000}"/>
    <cellStyle name="40% - uthevingsfarge 3 5 2 3 2 2" xfId="46369" xr:uid="{00000000-0005-0000-0000-0000A64F0000}"/>
    <cellStyle name="40% - uthevingsfarge 3 5 2 3 3" xfId="46370" xr:uid="{00000000-0005-0000-0000-0000A74F0000}"/>
    <cellStyle name="40% - uthevingsfarge 3 5 2 3_3. Chng in credit spreads" xfId="46371" xr:uid="{00000000-0005-0000-0000-0000A84F0000}"/>
    <cellStyle name="40% - uthevingsfarge 3 5 2 4" xfId="46372" xr:uid="{00000000-0005-0000-0000-0000A94F0000}"/>
    <cellStyle name="40% - uthevingsfarge 3 5 2 4 2" xfId="46373" xr:uid="{00000000-0005-0000-0000-0000AA4F0000}"/>
    <cellStyle name="40% - uthevingsfarge 3 5 2 5" xfId="46374" xr:uid="{00000000-0005-0000-0000-0000AB4F0000}"/>
    <cellStyle name="40% - uthevingsfarge 3 5 2_3. Chng in credit spreads" xfId="46375" xr:uid="{00000000-0005-0000-0000-0000AC4F0000}"/>
    <cellStyle name="40% - uthevingsfarge 3 5 3" xfId="4761" xr:uid="{00000000-0005-0000-0000-0000AD4F0000}"/>
    <cellStyle name="40% - uthevingsfarge 3 5 3 2" xfId="17016" xr:uid="{00000000-0005-0000-0000-0000AE4F0000}"/>
    <cellStyle name="40% - uthevingsfarge 3 5 3 2 2" xfId="46376" xr:uid="{00000000-0005-0000-0000-0000AF4F0000}"/>
    <cellStyle name="40% - uthevingsfarge 3 5 3 3" xfId="46377" xr:uid="{00000000-0005-0000-0000-0000B04F0000}"/>
    <cellStyle name="40% - uthevingsfarge 3 5 3_3. Chng in credit spreads" xfId="46378" xr:uid="{00000000-0005-0000-0000-0000B14F0000}"/>
    <cellStyle name="40% - uthevingsfarge 3 5 4" xfId="17017" xr:uid="{00000000-0005-0000-0000-0000B24F0000}"/>
    <cellStyle name="40% - uthevingsfarge 3 5 4 2" xfId="46379" xr:uid="{00000000-0005-0000-0000-0000B34F0000}"/>
    <cellStyle name="40% - uthevingsfarge 3 5 4 2 2" xfId="46380" xr:uid="{00000000-0005-0000-0000-0000B44F0000}"/>
    <cellStyle name="40% - uthevingsfarge 3 5 4 3" xfId="46381" xr:uid="{00000000-0005-0000-0000-0000B54F0000}"/>
    <cellStyle name="40% - uthevingsfarge 3 5 4_3. Chng in credit spreads" xfId="46382" xr:uid="{00000000-0005-0000-0000-0000B64F0000}"/>
    <cellStyle name="40% - uthevingsfarge 3 5 5" xfId="17018" xr:uid="{00000000-0005-0000-0000-0000B74F0000}"/>
    <cellStyle name="40% - uthevingsfarge 3 5 5 2" xfId="46383" xr:uid="{00000000-0005-0000-0000-0000B84F0000}"/>
    <cellStyle name="40% - uthevingsfarge 3 5 6" xfId="39948" xr:uid="{00000000-0005-0000-0000-0000B94F0000}"/>
    <cellStyle name="40% - uthevingsfarge 3 5 7" xfId="46384" xr:uid="{00000000-0005-0000-0000-0000BA4F0000}"/>
    <cellStyle name="40% - uthevingsfarge 3 5 8" xfId="46385" xr:uid="{00000000-0005-0000-0000-0000BB4F0000}"/>
    <cellStyle name="40% - uthevingsfarge 3 5 9" xfId="46386" xr:uid="{00000000-0005-0000-0000-0000BC4F0000}"/>
    <cellStyle name="40% - uthevingsfarge 3 5_3. Chng in credit spreads" xfId="46387"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8" xr:uid="{00000000-0005-0000-0000-0000C14F0000}"/>
    <cellStyle name="40% - uthevingsfarge 3 50 2_4 manuell" xfId="55202" xr:uid="{1FEB5B70-2019-4BA3-804D-D50CB35F53CB}"/>
    <cellStyle name="40% - uthevingsfarge 3 50 3" xfId="4765" xr:uid="{00000000-0005-0000-0000-0000C34F0000}"/>
    <cellStyle name="40% - uthevingsfarge 3 50 4" xfId="46389" xr:uid="{00000000-0005-0000-0000-0000C44F0000}"/>
    <cellStyle name="40% - uthevingsfarge 3 50_4 manuell" xfId="55203"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90" xr:uid="{00000000-0005-0000-0000-0000C94F0000}"/>
    <cellStyle name="40% - uthevingsfarge 3 51 2_4 manuell" xfId="55204" xr:uid="{0C4379D1-E097-48B4-B00B-650C411B07FA}"/>
    <cellStyle name="40% - uthevingsfarge 3 51 3" xfId="4769" xr:uid="{00000000-0005-0000-0000-0000CB4F0000}"/>
    <cellStyle name="40% - uthevingsfarge 3 51 4" xfId="46391" xr:uid="{00000000-0005-0000-0000-0000CC4F0000}"/>
    <cellStyle name="40% - uthevingsfarge 3 51_4 manuell" xfId="55205"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2" xr:uid="{00000000-0005-0000-0000-0000D14F0000}"/>
    <cellStyle name="40% - uthevingsfarge 3 52 2_4 manuell" xfId="55206" xr:uid="{307A59D3-7DAB-4C3E-93E7-520C454B6FAA}"/>
    <cellStyle name="40% - uthevingsfarge 3 52 3" xfId="4773" xr:uid="{00000000-0005-0000-0000-0000D34F0000}"/>
    <cellStyle name="40% - uthevingsfarge 3 52 4" xfId="46393" xr:uid="{00000000-0005-0000-0000-0000D44F0000}"/>
    <cellStyle name="40% - uthevingsfarge 3 52_4 manuell" xfId="55207"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4" xr:uid="{00000000-0005-0000-0000-0000D94F0000}"/>
    <cellStyle name="40% - uthevingsfarge 3 53 2_4 manuell" xfId="55208" xr:uid="{2C685A0D-66E8-4B36-9FD9-07C5378BF2C2}"/>
    <cellStyle name="40% - uthevingsfarge 3 53 3" xfId="4777" xr:uid="{00000000-0005-0000-0000-0000DB4F0000}"/>
    <cellStyle name="40% - uthevingsfarge 3 53 4" xfId="46395" xr:uid="{00000000-0005-0000-0000-0000DC4F0000}"/>
    <cellStyle name="40% - uthevingsfarge 3 53_4 manuell" xfId="55209"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6" xr:uid="{00000000-0005-0000-0000-0000E14F0000}"/>
    <cellStyle name="40% - uthevingsfarge 3 54 2_4 manuell" xfId="55210" xr:uid="{E7C5B94E-9177-4584-BE06-0F3A82CC4254}"/>
    <cellStyle name="40% - uthevingsfarge 3 54 3" xfId="4781" xr:uid="{00000000-0005-0000-0000-0000E34F0000}"/>
    <cellStyle name="40% - uthevingsfarge 3 54 4" xfId="46397" xr:uid="{00000000-0005-0000-0000-0000E44F0000}"/>
    <cellStyle name="40% - uthevingsfarge 3 54_4 manuell" xfId="55211"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8" xr:uid="{00000000-0005-0000-0000-0000E94F0000}"/>
    <cellStyle name="40% - uthevingsfarge 3 55 2_4 manuell" xfId="55212" xr:uid="{7B17367D-E21B-4798-87A9-4C35FFEAEDAF}"/>
    <cellStyle name="40% - uthevingsfarge 3 55 3" xfId="4785" xr:uid="{00000000-0005-0000-0000-0000EB4F0000}"/>
    <cellStyle name="40% - uthevingsfarge 3 55 4" xfId="46399" xr:uid="{00000000-0005-0000-0000-0000EC4F0000}"/>
    <cellStyle name="40% - uthevingsfarge 3 55_4 manuell" xfId="55213"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400" xr:uid="{00000000-0005-0000-0000-0000F14F0000}"/>
    <cellStyle name="40% - uthevingsfarge 3 56 2_4 manuell" xfId="55214" xr:uid="{5CE6F911-6132-4359-9A1C-85528DBA6EFB}"/>
    <cellStyle name="40% - uthevingsfarge 3 56 3" xfId="4789" xr:uid="{00000000-0005-0000-0000-0000F34F0000}"/>
    <cellStyle name="40% - uthevingsfarge 3 56 4" xfId="46401" xr:uid="{00000000-0005-0000-0000-0000F44F0000}"/>
    <cellStyle name="40% - uthevingsfarge 3 56_4 manuell" xfId="55215"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2" xr:uid="{00000000-0005-0000-0000-0000F94F0000}"/>
    <cellStyle name="40% - uthevingsfarge 3 57 2_4 manuell" xfId="55216" xr:uid="{E4E32076-ACFB-491A-9639-990C82D28267}"/>
    <cellStyle name="40% - uthevingsfarge 3 57 3" xfId="4793" xr:uid="{00000000-0005-0000-0000-0000FB4F0000}"/>
    <cellStyle name="40% - uthevingsfarge 3 57 4" xfId="46403" xr:uid="{00000000-0005-0000-0000-0000FC4F0000}"/>
    <cellStyle name="40% - uthevingsfarge 3 57_4 manuell" xfId="55217"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4" xr:uid="{00000000-0005-0000-0000-000001500000}"/>
    <cellStyle name="40% - uthevingsfarge 3 58 2_4 manuell" xfId="55218" xr:uid="{FBA6BF2A-D808-4821-9825-B9B2F507BDD6}"/>
    <cellStyle name="40% - uthevingsfarge 3 58 3" xfId="4797" xr:uid="{00000000-0005-0000-0000-000003500000}"/>
    <cellStyle name="40% - uthevingsfarge 3 58 4" xfId="46405" xr:uid="{00000000-0005-0000-0000-000004500000}"/>
    <cellStyle name="40% - uthevingsfarge 3 58_4 manuell" xfId="55219"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6" xr:uid="{00000000-0005-0000-0000-000009500000}"/>
    <cellStyle name="40% - uthevingsfarge 3 59 2_4 manuell" xfId="55220" xr:uid="{978BBB55-AC89-4027-BD40-1696989E0FE3}"/>
    <cellStyle name="40% - uthevingsfarge 3 59 3" xfId="4801" xr:uid="{00000000-0005-0000-0000-00000B500000}"/>
    <cellStyle name="40% - uthevingsfarge 3 59 4" xfId="46407" xr:uid="{00000000-0005-0000-0000-00000C500000}"/>
    <cellStyle name="40% - uthevingsfarge 3 59_4 manuell" xfId="55221"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8" xr:uid="{00000000-0005-0000-0000-000011500000}"/>
    <cellStyle name="40% - uthevingsfarge 3 6 2 2_CC1" xfId="55222" xr:uid="{304CD881-6DC1-4277-BB7A-C17FEA7C5BBB}"/>
    <cellStyle name="40% - uthevingsfarge 3 6 2 3" xfId="46409" xr:uid="{00000000-0005-0000-0000-000012500000}"/>
    <cellStyle name="40% - uthevingsfarge 3 6 2 4" xfId="46410" xr:uid="{00000000-0005-0000-0000-000013500000}"/>
    <cellStyle name="40% - uthevingsfarge 3 6 2_3. Chng in credit spreads" xfId="46411" xr:uid="{00000000-0005-0000-0000-000014500000}"/>
    <cellStyle name="40% - uthevingsfarge 3 6 3" xfId="4805" xr:uid="{00000000-0005-0000-0000-000015500000}"/>
    <cellStyle name="40% - uthevingsfarge 3 6 3 2" xfId="17019" xr:uid="{00000000-0005-0000-0000-000016500000}"/>
    <cellStyle name="40% - uthevingsfarge 3 6 3 2 2" xfId="46412" xr:uid="{00000000-0005-0000-0000-000017500000}"/>
    <cellStyle name="40% - uthevingsfarge 3 6 3 3" xfId="46413" xr:uid="{00000000-0005-0000-0000-000018500000}"/>
    <cellStyle name="40% - uthevingsfarge 3 6 3_3. Chng in credit spreads" xfId="46414" xr:uid="{00000000-0005-0000-0000-000019500000}"/>
    <cellStyle name="40% - uthevingsfarge 3 6 4" xfId="17020" xr:uid="{00000000-0005-0000-0000-00001A500000}"/>
    <cellStyle name="40% - uthevingsfarge 3 6 4 2" xfId="46415" xr:uid="{00000000-0005-0000-0000-00001B500000}"/>
    <cellStyle name="40% - uthevingsfarge 3 6 5" xfId="17021" xr:uid="{00000000-0005-0000-0000-00001C500000}"/>
    <cellStyle name="40% - uthevingsfarge 3 6 6" xfId="39949" xr:uid="{00000000-0005-0000-0000-00001D500000}"/>
    <cellStyle name="40% - uthevingsfarge 3 6 7" xfId="46416" xr:uid="{00000000-0005-0000-0000-00001E500000}"/>
    <cellStyle name="40% - uthevingsfarge 3 6 8" xfId="46417" xr:uid="{00000000-0005-0000-0000-00001F500000}"/>
    <cellStyle name="40% - uthevingsfarge 3 6 9" xfId="46418" xr:uid="{00000000-0005-0000-0000-000020500000}"/>
    <cellStyle name="40% - uthevingsfarge 3 6_3. Chng in credit spreads" xfId="46419"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20" xr:uid="{00000000-0005-0000-0000-00003C500000}"/>
    <cellStyle name="40% - uthevingsfarge 3 69" xfId="46421"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2" xr:uid="{00000000-0005-0000-0000-000041500000}"/>
    <cellStyle name="40% - uthevingsfarge 3 7 2 4" xfId="46423" xr:uid="{00000000-0005-0000-0000-000042500000}"/>
    <cellStyle name="40% - uthevingsfarge 3 7 2_4 manuell" xfId="55223"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4" xr:uid="{00000000-0005-0000-0000-000049500000}"/>
    <cellStyle name="40% - uthevingsfarge 3 7 7" xfId="46425" xr:uid="{00000000-0005-0000-0000-00004A500000}"/>
    <cellStyle name="40% - uthevingsfarge 3 7 8" xfId="46426" xr:uid="{00000000-0005-0000-0000-00004B500000}"/>
    <cellStyle name="40% - uthevingsfarge 3 7_3. Chng in credit spreads" xfId="46427" xr:uid="{00000000-0005-0000-0000-00004C500000}"/>
    <cellStyle name="40% - uthevingsfarge 3 70" xfId="46428" xr:uid="{00000000-0005-0000-0000-00004D500000}"/>
    <cellStyle name="40% - uthevingsfarge 3 71" xfId="46429" xr:uid="{00000000-0005-0000-0000-00004E500000}"/>
    <cellStyle name="40% - uthevingsfarge 3 72" xfId="46430" xr:uid="{00000000-0005-0000-0000-00004F500000}"/>
    <cellStyle name="40% - uthevingsfarge 3 73" xfId="46431" xr:uid="{00000000-0005-0000-0000-000050500000}"/>
    <cellStyle name="40% - uthevingsfarge 3 74" xfId="46432"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3" xr:uid="{00000000-0005-0000-0000-000055500000}"/>
    <cellStyle name="40% - uthevingsfarge 3 8 2 4" xfId="46434" xr:uid="{00000000-0005-0000-0000-000056500000}"/>
    <cellStyle name="40% - uthevingsfarge 3 8 2_4 manuell" xfId="55224" xr:uid="{7F86DDC1-BABD-4CB8-86D7-705AB655620F}"/>
    <cellStyle name="40% - uthevingsfarge 3 8 3" xfId="4813" xr:uid="{00000000-0005-0000-0000-000058500000}"/>
    <cellStyle name="40% - uthevingsfarge 3 8 4" xfId="46435" xr:uid="{00000000-0005-0000-0000-000059500000}"/>
    <cellStyle name="40% - uthevingsfarge 3 8 5" xfId="46436" xr:uid="{00000000-0005-0000-0000-00005A500000}"/>
    <cellStyle name="40% - uthevingsfarge 3 8_3. Chng in credit spreads" xfId="46437"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8" xr:uid="{00000000-0005-0000-0000-00005F500000}"/>
    <cellStyle name="40% - uthevingsfarge 3 9 2_4 manuell" xfId="55225" xr:uid="{EE5931E1-51A9-4176-9820-3BADC23F2BCA}"/>
    <cellStyle name="40% - uthevingsfarge 3 9 3" xfId="4817" xr:uid="{00000000-0005-0000-0000-000061500000}"/>
    <cellStyle name="40% - uthevingsfarge 3 9 4" xfId="46439" xr:uid="{00000000-0005-0000-0000-000062500000}"/>
    <cellStyle name="40% - uthevingsfarge 3 9 5" xfId="46440" xr:uid="{00000000-0005-0000-0000-000063500000}"/>
    <cellStyle name="40% - uthevingsfarge 3 9_4 manuell" xfId="55226" xr:uid="{06BF6943-6B12-4ACF-8F59-253C80A17229}"/>
    <cellStyle name="40% - uthevingsfarge 3_4 manuell" xfId="55227"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1" xr:uid="{00000000-0005-0000-0000-00006A500000}"/>
    <cellStyle name="40% - uthevingsfarge 4 10 2_4 manuell" xfId="55228" xr:uid="{9422434B-CB37-4A54-96D6-5FE7BA7DFBD4}"/>
    <cellStyle name="40% - uthevingsfarge 4 10 3" xfId="4821" xr:uid="{00000000-0005-0000-0000-00006C500000}"/>
    <cellStyle name="40% - uthevingsfarge 4 10 4" xfId="46442" xr:uid="{00000000-0005-0000-0000-00006D500000}"/>
    <cellStyle name="40% - uthevingsfarge 4 10 5" xfId="46443" xr:uid="{00000000-0005-0000-0000-00006E500000}"/>
    <cellStyle name="40% - uthevingsfarge 4 10_4 manuell" xfId="55229"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4" xr:uid="{00000000-0005-0000-0000-000073500000}"/>
    <cellStyle name="40% - uthevingsfarge 4 11 2_4 manuell" xfId="55230" xr:uid="{679BF809-1D41-404B-9D09-5E8F9128D3BE}"/>
    <cellStyle name="40% - uthevingsfarge 4 11 3" xfId="4825" xr:uid="{00000000-0005-0000-0000-000075500000}"/>
    <cellStyle name="40% - uthevingsfarge 4 11 4" xfId="46445" xr:uid="{00000000-0005-0000-0000-000076500000}"/>
    <cellStyle name="40% - uthevingsfarge 4 11_4 manuell" xfId="55231"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6" xr:uid="{00000000-0005-0000-0000-00007B500000}"/>
    <cellStyle name="40% - uthevingsfarge 4 12 2_4 manuell" xfId="55232" xr:uid="{E03B7868-089C-4707-B954-4AED368CFFDA}"/>
    <cellStyle name="40% - uthevingsfarge 4 12 3" xfId="4829" xr:uid="{00000000-0005-0000-0000-00007D500000}"/>
    <cellStyle name="40% - uthevingsfarge 4 12 4" xfId="46447" xr:uid="{00000000-0005-0000-0000-00007E500000}"/>
    <cellStyle name="40% - uthevingsfarge 4 12_4 manuell" xfId="55233"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8" xr:uid="{00000000-0005-0000-0000-000083500000}"/>
    <cellStyle name="40% - uthevingsfarge 4 13 2_4 manuell" xfId="55234" xr:uid="{09A86FA1-AAFF-408D-91A8-462884407B3E}"/>
    <cellStyle name="40% - uthevingsfarge 4 13 3" xfId="4833" xr:uid="{00000000-0005-0000-0000-000085500000}"/>
    <cellStyle name="40% - uthevingsfarge 4 13 4" xfId="46449" xr:uid="{00000000-0005-0000-0000-000086500000}"/>
    <cellStyle name="40% - uthevingsfarge 4 13_4 manuell" xfId="55235"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50" xr:uid="{00000000-0005-0000-0000-00008B500000}"/>
    <cellStyle name="40% - uthevingsfarge 4 14 2_4 manuell" xfId="55236" xr:uid="{85964B79-6B21-489D-96A9-362806611A1A}"/>
    <cellStyle name="40% - uthevingsfarge 4 14 3" xfId="4837" xr:uid="{00000000-0005-0000-0000-00008D500000}"/>
    <cellStyle name="40% - uthevingsfarge 4 14 4" xfId="46451" xr:uid="{00000000-0005-0000-0000-00008E500000}"/>
    <cellStyle name="40% - uthevingsfarge 4 14_4 manuell" xfId="55237"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2" xr:uid="{00000000-0005-0000-0000-000093500000}"/>
    <cellStyle name="40% - uthevingsfarge 4 15 2_4 manuell" xfId="55238" xr:uid="{17FB2E72-A017-416E-B66D-853BEF60C57D}"/>
    <cellStyle name="40% - uthevingsfarge 4 15 3" xfId="4841" xr:uid="{00000000-0005-0000-0000-000095500000}"/>
    <cellStyle name="40% - uthevingsfarge 4 15 4" xfId="46453" xr:uid="{00000000-0005-0000-0000-000096500000}"/>
    <cellStyle name="40% - uthevingsfarge 4 15_4 manuell" xfId="55239"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4" xr:uid="{00000000-0005-0000-0000-00009B500000}"/>
    <cellStyle name="40% - uthevingsfarge 4 16 2_4 manuell" xfId="55240" xr:uid="{890557EF-AC41-4E71-B0AB-7FC0760AAFDB}"/>
    <cellStyle name="40% - uthevingsfarge 4 16 3" xfId="4845" xr:uid="{00000000-0005-0000-0000-00009D500000}"/>
    <cellStyle name="40% - uthevingsfarge 4 16 4" xfId="46455" xr:uid="{00000000-0005-0000-0000-00009E500000}"/>
    <cellStyle name="40% - uthevingsfarge 4 16_4 manuell" xfId="55241"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6" xr:uid="{00000000-0005-0000-0000-0000A3500000}"/>
    <cellStyle name="40% - uthevingsfarge 4 17 2_4 manuell" xfId="55242" xr:uid="{AE3008D1-7A60-4E6C-9E60-1B820309E4F5}"/>
    <cellStyle name="40% - uthevingsfarge 4 17 3" xfId="4849" xr:uid="{00000000-0005-0000-0000-0000A5500000}"/>
    <cellStyle name="40% - uthevingsfarge 4 17 4" xfId="46457" xr:uid="{00000000-0005-0000-0000-0000A6500000}"/>
    <cellStyle name="40% - uthevingsfarge 4 17_4 manuell" xfId="55243"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8" xr:uid="{00000000-0005-0000-0000-0000AB500000}"/>
    <cellStyle name="40% - uthevingsfarge 4 18 2_4 manuell" xfId="55244" xr:uid="{D43CFE32-2AC7-4552-B426-1ECBEEE7993F}"/>
    <cellStyle name="40% - uthevingsfarge 4 18 3" xfId="4853" xr:uid="{00000000-0005-0000-0000-0000AD500000}"/>
    <cellStyle name="40% - uthevingsfarge 4 18 4" xfId="46459" xr:uid="{00000000-0005-0000-0000-0000AE500000}"/>
    <cellStyle name="40% - uthevingsfarge 4 18_4 manuell" xfId="55245"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60" xr:uid="{00000000-0005-0000-0000-0000B3500000}"/>
    <cellStyle name="40% - uthevingsfarge 4 19 2_4 manuell" xfId="55246" xr:uid="{FC3DBF36-1D75-49A7-9895-694A838BB944}"/>
    <cellStyle name="40% - uthevingsfarge 4 19 3" xfId="4857" xr:uid="{00000000-0005-0000-0000-0000B5500000}"/>
    <cellStyle name="40% - uthevingsfarge 4 19 4" xfId="46461" xr:uid="{00000000-0005-0000-0000-0000B6500000}"/>
    <cellStyle name="40% - uthevingsfarge 4 19_4 manuell" xfId="55247"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2" xr:uid="{00000000-0005-0000-0000-0000BF500000}"/>
    <cellStyle name="40% - uthevingsfarge 4 2 14" xfId="46463" xr:uid="{00000000-0005-0000-0000-0000C0500000}"/>
    <cellStyle name="40% - uthevingsfarge 4 2 15" xfId="46464" xr:uid="{00000000-0005-0000-0000-0000C1500000}"/>
    <cellStyle name="40% - uthevingsfarge 4 2 16" xfId="46465" xr:uid="{00000000-0005-0000-0000-0000C2500000}"/>
    <cellStyle name="40% - uthevingsfarge 4 2 2" xfId="4859" xr:uid="{00000000-0005-0000-0000-0000C3500000}"/>
    <cellStyle name="40% - uthevingsfarge 4 2 2 10" xfId="46466" xr:uid="{00000000-0005-0000-0000-0000C4500000}"/>
    <cellStyle name="40% - uthevingsfarge 4 2 2 11" xfId="46467" xr:uid="{00000000-0005-0000-0000-0000C5500000}"/>
    <cellStyle name="40% - uthevingsfarge 4 2 2 2" xfId="4860" xr:uid="{00000000-0005-0000-0000-0000C6500000}"/>
    <cellStyle name="40% - uthevingsfarge 4 2 2 2 10" xfId="46468" xr:uid="{00000000-0005-0000-0000-0000C7500000}"/>
    <cellStyle name="40% - uthevingsfarge 4 2 2 2 2" xfId="17047" xr:uid="{00000000-0005-0000-0000-0000C8500000}"/>
    <cellStyle name="40% - uthevingsfarge 4 2 2 2 2 2" xfId="17048" xr:uid="{00000000-0005-0000-0000-0000C9500000}"/>
    <cellStyle name="40% - uthevingsfarge 4 2 2 2 2 2 2" xfId="46469" xr:uid="{00000000-0005-0000-0000-0000CA500000}"/>
    <cellStyle name="40% - uthevingsfarge 4 2 2 2 2 2 2 2" xfId="46470" xr:uid="{00000000-0005-0000-0000-0000CB500000}"/>
    <cellStyle name="40% - uthevingsfarge 4 2 2 2 2 2 3" xfId="46471" xr:uid="{00000000-0005-0000-0000-0000CC500000}"/>
    <cellStyle name="40% - uthevingsfarge 4 2 2 2 2 2_3. Chng in credit spreads" xfId="46472" xr:uid="{00000000-0005-0000-0000-0000CD500000}"/>
    <cellStyle name="40% - uthevingsfarge 4 2 2 2 2 3" xfId="17049" xr:uid="{00000000-0005-0000-0000-0000CE500000}"/>
    <cellStyle name="40% - uthevingsfarge 4 2 2 2 2 3 2" xfId="46473" xr:uid="{00000000-0005-0000-0000-0000CF500000}"/>
    <cellStyle name="40% - uthevingsfarge 4 2 2 2 2 4" xfId="46474" xr:uid="{00000000-0005-0000-0000-0000D0500000}"/>
    <cellStyle name="40% - uthevingsfarge 4 2 2 2 2 5" xfId="46475" xr:uid="{00000000-0005-0000-0000-0000D1500000}"/>
    <cellStyle name="40% - uthevingsfarge 4 2 2 2 2 6" xfId="46476" xr:uid="{00000000-0005-0000-0000-0000D2500000}"/>
    <cellStyle name="40% - uthevingsfarge 4 2 2 2 2_3. Chng in credit spreads" xfId="46477" xr:uid="{00000000-0005-0000-0000-0000D3500000}"/>
    <cellStyle name="40% - uthevingsfarge 4 2 2 2 3" xfId="17050" xr:uid="{00000000-0005-0000-0000-0000D4500000}"/>
    <cellStyle name="40% - uthevingsfarge 4 2 2 2 3 2" xfId="17051" xr:uid="{00000000-0005-0000-0000-0000D5500000}"/>
    <cellStyle name="40% - uthevingsfarge 4 2 2 2 3 2 2" xfId="46478" xr:uid="{00000000-0005-0000-0000-0000D6500000}"/>
    <cellStyle name="40% - uthevingsfarge 4 2 2 2 3 2 2 2" xfId="46479" xr:uid="{00000000-0005-0000-0000-0000D7500000}"/>
    <cellStyle name="40% - uthevingsfarge 4 2 2 2 3 2 3" xfId="46480" xr:uid="{00000000-0005-0000-0000-0000D8500000}"/>
    <cellStyle name="40% - uthevingsfarge 4 2 2 2 3 2_3. Chng in credit spreads" xfId="46481" xr:uid="{00000000-0005-0000-0000-0000D9500000}"/>
    <cellStyle name="40% - uthevingsfarge 4 2 2 2 3 3" xfId="17052" xr:uid="{00000000-0005-0000-0000-0000DA500000}"/>
    <cellStyle name="40% - uthevingsfarge 4 2 2 2 3 3 2" xfId="46482" xr:uid="{00000000-0005-0000-0000-0000DB500000}"/>
    <cellStyle name="40% - uthevingsfarge 4 2 2 2 3 4" xfId="46483" xr:uid="{00000000-0005-0000-0000-0000DC500000}"/>
    <cellStyle name="40% - uthevingsfarge 4 2 2 2 3 5" xfId="46484" xr:uid="{00000000-0005-0000-0000-0000DD500000}"/>
    <cellStyle name="40% - uthevingsfarge 4 2 2 2 3 6" xfId="46485" xr:uid="{00000000-0005-0000-0000-0000DE500000}"/>
    <cellStyle name="40% - uthevingsfarge 4 2 2 2 3_3. Chng in credit spreads" xfId="46486" xr:uid="{00000000-0005-0000-0000-0000DF500000}"/>
    <cellStyle name="40% - uthevingsfarge 4 2 2 2 4" xfId="17053" xr:uid="{00000000-0005-0000-0000-0000E0500000}"/>
    <cellStyle name="40% - uthevingsfarge 4 2 2 2 4 2" xfId="17054" xr:uid="{00000000-0005-0000-0000-0000E1500000}"/>
    <cellStyle name="40% - uthevingsfarge 4 2 2 2 4 2 2" xfId="46487" xr:uid="{00000000-0005-0000-0000-0000E2500000}"/>
    <cellStyle name="40% - uthevingsfarge 4 2 2 2 4 3" xfId="17055" xr:uid="{00000000-0005-0000-0000-0000E3500000}"/>
    <cellStyle name="40% - uthevingsfarge 4 2 2 2 4 4" xfId="46488" xr:uid="{00000000-0005-0000-0000-0000E4500000}"/>
    <cellStyle name="40% - uthevingsfarge 4 2 2 2 4 5" xfId="46489" xr:uid="{00000000-0005-0000-0000-0000E5500000}"/>
    <cellStyle name="40% - uthevingsfarge 4 2 2 2 4 6" xfId="46490" xr:uid="{00000000-0005-0000-0000-0000E6500000}"/>
    <cellStyle name="40% - uthevingsfarge 4 2 2 2 4_3. Chng in credit spreads" xfId="46491" xr:uid="{00000000-0005-0000-0000-0000E7500000}"/>
    <cellStyle name="40% - uthevingsfarge 4 2 2 2 5" xfId="17056" xr:uid="{00000000-0005-0000-0000-0000E8500000}"/>
    <cellStyle name="40% - uthevingsfarge 4 2 2 2 5 2" xfId="17057" xr:uid="{00000000-0005-0000-0000-0000E9500000}"/>
    <cellStyle name="40% - uthevingsfarge 4 2 2 2 5 2 2" xfId="46492" xr:uid="{00000000-0005-0000-0000-0000EA500000}"/>
    <cellStyle name="40% - uthevingsfarge 4 2 2 2 5 3" xfId="17058" xr:uid="{00000000-0005-0000-0000-0000EB500000}"/>
    <cellStyle name="40% - uthevingsfarge 4 2 2 2 5 4" xfId="46493" xr:uid="{00000000-0005-0000-0000-0000EC500000}"/>
    <cellStyle name="40% - uthevingsfarge 4 2 2 2 5 5" xfId="46494" xr:uid="{00000000-0005-0000-0000-0000ED500000}"/>
    <cellStyle name="40% - uthevingsfarge 4 2 2 2 5_3. Chng in credit spreads" xfId="46495" xr:uid="{00000000-0005-0000-0000-0000EE500000}"/>
    <cellStyle name="40% - uthevingsfarge 4 2 2 2 6" xfId="17059" xr:uid="{00000000-0005-0000-0000-0000EF500000}"/>
    <cellStyle name="40% - uthevingsfarge 4 2 2 2 6 2" xfId="46496" xr:uid="{00000000-0005-0000-0000-0000F0500000}"/>
    <cellStyle name="40% - uthevingsfarge 4 2 2 2 7" xfId="17060" xr:uid="{00000000-0005-0000-0000-0000F1500000}"/>
    <cellStyle name="40% - uthevingsfarge 4 2 2 2 8" xfId="46497" xr:uid="{00000000-0005-0000-0000-0000F2500000}"/>
    <cellStyle name="40% - uthevingsfarge 4 2 2 2 9" xfId="46498" xr:uid="{00000000-0005-0000-0000-0000F3500000}"/>
    <cellStyle name="40% - uthevingsfarge 4 2 2 2_3. Chng in credit spreads" xfId="46499" xr:uid="{00000000-0005-0000-0000-0000F4500000}"/>
    <cellStyle name="40% - uthevingsfarge 4 2 2 3" xfId="17061" xr:uid="{00000000-0005-0000-0000-0000F5500000}"/>
    <cellStyle name="40% - uthevingsfarge 4 2 2 3 2" xfId="17062" xr:uid="{00000000-0005-0000-0000-0000F6500000}"/>
    <cellStyle name="40% - uthevingsfarge 4 2 2 3 2 2" xfId="46500" xr:uid="{00000000-0005-0000-0000-0000F7500000}"/>
    <cellStyle name="40% - uthevingsfarge 4 2 2 3 2 2 2" xfId="46501" xr:uid="{00000000-0005-0000-0000-0000F8500000}"/>
    <cellStyle name="40% - uthevingsfarge 4 2 2 3 2 3" xfId="46502" xr:uid="{00000000-0005-0000-0000-0000F9500000}"/>
    <cellStyle name="40% - uthevingsfarge 4 2 2 3 2_3. Chng in credit spreads" xfId="46503" xr:uid="{00000000-0005-0000-0000-0000FA500000}"/>
    <cellStyle name="40% - uthevingsfarge 4 2 2 3 3" xfId="17063" xr:uid="{00000000-0005-0000-0000-0000FB500000}"/>
    <cellStyle name="40% - uthevingsfarge 4 2 2 3 3 2" xfId="46504" xr:uid="{00000000-0005-0000-0000-0000FC500000}"/>
    <cellStyle name="40% - uthevingsfarge 4 2 2 3 4" xfId="46505" xr:uid="{00000000-0005-0000-0000-0000FD500000}"/>
    <cellStyle name="40% - uthevingsfarge 4 2 2 3 5" xfId="46506" xr:uid="{00000000-0005-0000-0000-0000FE500000}"/>
    <cellStyle name="40% - uthevingsfarge 4 2 2 3 6" xfId="46507" xr:uid="{00000000-0005-0000-0000-0000FF500000}"/>
    <cellStyle name="40% - uthevingsfarge 4 2 2 3_3. Chng in credit spreads" xfId="46508" xr:uid="{00000000-0005-0000-0000-000000510000}"/>
    <cellStyle name="40% - uthevingsfarge 4 2 2 4" xfId="17064" xr:uid="{00000000-0005-0000-0000-000001510000}"/>
    <cellStyle name="40% - uthevingsfarge 4 2 2 4 2" xfId="17065" xr:uid="{00000000-0005-0000-0000-000002510000}"/>
    <cellStyle name="40% - uthevingsfarge 4 2 2 4 2 2" xfId="46509" xr:uid="{00000000-0005-0000-0000-000003510000}"/>
    <cellStyle name="40% - uthevingsfarge 4 2 2 4 2 2 2" xfId="46510" xr:uid="{00000000-0005-0000-0000-000004510000}"/>
    <cellStyle name="40% - uthevingsfarge 4 2 2 4 2 3" xfId="46511" xr:uid="{00000000-0005-0000-0000-000005510000}"/>
    <cellStyle name="40% - uthevingsfarge 4 2 2 4 2_3. Chng in credit spreads" xfId="46512" xr:uid="{00000000-0005-0000-0000-000006510000}"/>
    <cellStyle name="40% - uthevingsfarge 4 2 2 4 3" xfId="17066" xr:uid="{00000000-0005-0000-0000-000007510000}"/>
    <cellStyle name="40% - uthevingsfarge 4 2 2 4 3 2" xfId="46513" xr:uid="{00000000-0005-0000-0000-000008510000}"/>
    <cellStyle name="40% - uthevingsfarge 4 2 2 4 4" xfId="46514" xr:uid="{00000000-0005-0000-0000-000009510000}"/>
    <cellStyle name="40% - uthevingsfarge 4 2 2 4 5" xfId="46515" xr:uid="{00000000-0005-0000-0000-00000A510000}"/>
    <cellStyle name="40% - uthevingsfarge 4 2 2 4 6" xfId="46516" xr:uid="{00000000-0005-0000-0000-00000B510000}"/>
    <cellStyle name="40% - uthevingsfarge 4 2 2 4_3. Chng in credit spreads" xfId="46517" xr:uid="{00000000-0005-0000-0000-00000C510000}"/>
    <cellStyle name="40% - uthevingsfarge 4 2 2 5" xfId="17067" xr:uid="{00000000-0005-0000-0000-00000D510000}"/>
    <cellStyle name="40% - uthevingsfarge 4 2 2 5 2" xfId="17068" xr:uid="{00000000-0005-0000-0000-00000E510000}"/>
    <cellStyle name="40% - uthevingsfarge 4 2 2 5 2 2" xfId="46518" xr:uid="{00000000-0005-0000-0000-00000F510000}"/>
    <cellStyle name="40% - uthevingsfarge 4 2 2 5 2 2 2" xfId="46519" xr:uid="{00000000-0005-0000-0000-000010510000}"/>
    <cellStyle name="40% - uthevingsfarge 4 2 2 5 2 3" xfId="46520" xr:uid="{00000000-0005-0000-0000-000011510000}"/>
    <cellStyle name="40% - uthevingsfarge 4 2 2 5 2_3. Chng in credit spreads" xfId="46521" xr:uid="{00000000-0005-0000-0000-000012510000}"/>
    <cellStyle name="40% - uthevingsfarge 4 2 2 5 3" xfId="17069" xr:uid="{00000000-0005-0000-0000-000013510000}"/>
    <cellStyle name="40% - uthevingsfarge 4 2 2 5 3 2" xfId="46522" xr:uid="{00000000-0005-0000-0000-000014510000}"/>
    <cellStyle name="40% - uthevingsfarge 4 2 2 5 4" xfId="46523" xr:uid="{00000000-0005-0000-0000-000015510000}"/>
    <cellStyle name="40% - uthevingsfarge 4 2 2 5 5" xfId="46524" xr:uid="{00000000-0005-0000-0000-000016510000}"/>
    <cellStyle name="40% - uthevingsfarge 4 2 2 5 6" xfId="46525" xr:uid="{00000000-0005-0000-0000-000017510000}"/>
    <cellStyle name="40% - uthevingsfarge 4 2 2 5_3. Chng in credit spreads" xfId="46526" xr:uid="{00000000-0005-0000-0000-000018510000}"/>
    <cellStyle name="40% - uthevingsfarge 4 2 2 6" xfId="17070" xr:uid="{00000000-0005-0000-0000-000019510000}"/>
    <cellStyle name="40% - uthevingsfarge 4 2 2 6 2" xfId="17071" xr:uid="{00000000-0005-0000-0000-00001A510000}"/>
    <cellStyle name="40% - uthevingsfarge 4 2 2 6 2 2" xfId="46527" xr:uid="{00000000-0005-0000-0000-00001B510000}"/>
    <cellStyle name="40% - uthevingsfarge 4 2 2 6 3" xfId="17072" xr:uid="{00000000-0005-0000-0000-00001C510000}"/>
    <cellStyle name="40% - uthevingsfarge 4 2 2 6 4" xfId="46528" xr:uid="{00000000-0005-0000-0000-00001D510000}"/>
    <cellStyle name="40% - uthevingsfarge 4 2 2 6 5" xfId="46529" xr:uid="{00000000-0005-0000-0000-00001E510000}"/>
    <cellStyle name="40% - uthevingsfarge 4 2 2 6 6" xfId="46530" xr:uid="{00000000-0005-0000-0000-00001F510000}"/>
    <cellStyle name="40% - uthevingsfarge 4 2 2 6_3. Chng in credit spreads" xfId="46531" xr:uid="{00000000-0005-0000-0000-000020510000}"/>
    <cellStyle name="40% - uthevingsfarge 4 2 2 7" xfId="17073" xr:uid="{00000000-0005-0000-0000-000021510000}"/>
    <cellStyle name="40% - uthevingsfarge 4 2 2 7 2" xfId="46532" xr:uid="{00000000-0005-0000-0000-000022510000}"/>
    <cellStyle name="40% - uthevingsfarge 4 2 2 8" xfId="39950" xr:uid="{00000000-0005-0000-0000-000023510000}"/>
    <cellStyle name="40% - uthevingsfarge 4 2 2 9" xfId="46533" xr:uid="{00000000-0005-0000-0000-000024510000}"/>
    <cellStyle name="40% - uthevingsfarge 4 2 2_3. Chng in credit spreads" xfId="46534" xr:uid="{00000000-0005-0000-0000-000025510000}"/>
    <cellStyle name="40% - uthevingsfarge 4 2 3" xfId="12467" xr:uid="{00000000-0005-0000-0000-000026510000}"/>
    <cellStyle name="40% - uthevingsfarge 4 2 3 10" xfId="46535" xr:uid="{00000000-0005-0000-0000-000027510000}"/>
    <cellStyle name="40% - uthevingsfarge 4 2 3 2" xfId="17074" xr:uid="{00000000-0005-0000-0000-000028510000}"/>
    <cellStyle name="40% - uthevingsfarge 4 2 3 2 2" xfId="17075" xr:uid="{00000000-0005-0000-0000-000029510000}"/>
    <cellStyle name="40% - uthevingsfarge 4 2 3 2 2 2" xfId="46536" xr:uid="{00000000-0005-0000-0000-00002A510000}"/>
    <cellStyle name="40% - uthevingsfarge 4 2 3 2 2 2 2" xfId="46537" xr:uid="{00000000-0005-0000-0000-00002B510000}"/>
    <cellStyle name="40% - uthevingsfarge 4 2 3 2 2 3" xfId="46538" xr:uid="{00000000-0005-0000-0000-00002C510000}"/>
    <cellStyle name="40% - uthevingsfarge 4 2 3 2 2_3. Chng in credit spreads" xfId="46539" xr:uid="{00000000-0005-0000-0000-00002D510000}"/>
    <cellStyle name="40% - uthevingsfarge 4 2 3 2 3" xfId="17076" xr:uid="{00000000-0005-0000-0000-00002E510000}"/>
    <cellStyle name="40% - uthevingsfarge 4 2 3 2 3 2" xfId="46540" xr:uid="{00000000-0005-0000-0000-00002F510000}"/>
    <cellStyle name="40% - uthevingsfarge 4 2 3 2 3 2 2" xfId="46541" xr:uid="{00000000-0005-0000-0000-000030510000}"/>
    <cellStyle name="40% - uthevingsfarge 4 2 3 2 3 3" xfId="46542" xr:uid="{00000000-0005-0000-0000-000031510000}"/>
    <cellStyle name="40% - uthevingsfarge 4 2 3 2 3_3. Chng in credit spreads" xfId="46543" xr:uid="{00000000-0005-0000-0000-000032510000}"/>
    <cellStyle name="40% - uthevingsfarge 4 2 3 2 4" xfId="46544" xr:uid="{00000000-0005-0000-0000-000033510000}"/>
    <cellStyle name="40% - uthevingsfarge 4 2 3 2 4 2" xfId="46545" xr:uid="{00000000-0005-0000-0000-000034510000}"/>
    <cellStyle name="40% - uthevingsfarge 4 2 3 2 4 2 2" xfId="46546" xr:uid="{00000000-0005-0000-0000-000035510000}"/>
    <cellStyle name="40% - uthevingsfarge 4 2 3 2 4 3" xfId="46547" xr:uid="{00000000-0005-0000-0000-000036510000}"/>
    <cellStyle name="40% - uthevingsfarge 4 2 3 2 4_3. Chng in credit spreads" xfId="46548" xr:uid="{00000000-0005-0000-0000-000037510000}"/>
    <cellStyle name="40% - uthevingsfarge 4 2 3 2 5" xfId="46549" xr:uid="{00000000-0005-0000-0000-000038510000}"/>
    <cellStyle name="40% - uthevingsfarge 4 2 3 2 5 2" xfId="46550" xr:uid="{00000000-0005-0000-0000-000039510000}"/>
    <cellStyle name="40% - uthevingsfarge 4 2 3 2 6" xfId="46551" xr:uid="{00000000-0005-0000-0000-00003A510000}"/>
    <cellStyle name="40% - uthevingsfarge 4 2 3 2_3. Chng in credit spreads" xfId="46552" xr:uid="{00000000-0005-0000-0000-00003B510000}"/>
    <cellStyle name="40% - uthevingsfarge 4 2 3 3" xfId="17077" xr:uid="{00000000-0005-0000-0000-00003C510000}"/>
    <cellStyle name="40% - uthevingsfarge 4 2 3 3 2" xfId="17078" xr:uid="{00000000-0005-0000-0000-00003D510000}"/>
    <cellStyle name="40% - uthevingsfarge 4 2 3 3 2 2" xfId="46553" xr:uid="{00000000-0005-0000-0000-00003E510000}"/>
    <cellStyle name="40% - uthevingsfarge 4 2 3 3 2 2 2" xfId="46554" xr:uid="{00000000-0005-0000-0000-00003F510000}"/>
    <cellStyle name="40% - uthevingsfarge 4 2 3 3 2 3" xfId="46555" xr:uid="{00000000-0005-0000-0000-000040510000}"/>
    <cellStyle name="40% - uthevingsfarge 4 2 3 3 2_3. Chng in credit spreads" xfId="46556" xr:uid="{00000000-0005-0000-0000-000041510000}"/>
    <cellStyle name="40% - uthevingsfarge 4 2 3 3 3" xfId="17079" xr:uid="{00000000-0005-0000-0000-000042510000}"/>
    <cellStyle name="40% - uthevingsfarge 4 2 3 3 3 2" xfId="46557" xr:uid="{00000000-0005-0000-0000-000043510000}"/>
    <cellStyle name="40% - uthevingsfarge 4 2 3 3 4" xfId="46558" xr:uid="{00000000-0005-0000-0000-000044510000}"/>
    <cellStyle name="40% - uthevingsfarge 4 2 3 3 5" xfId="46559" xr:uid="{00000000-0005-0000-0000-000045510000}"/>
    <cellStyle name="40% - uthevingsfarge 4 2 3 3 6" xfId="46560" xr:uid="{00000000-0005-0000-0000-000046510000}"/>
    <cellStyle name="40% - uthevingsfarge 4 2 3 3_3. Chng in credit spreads" xfId="46561" xr:uid="{00000000-0005-0000-0000-000047510000}"/>
    <cellStyle name="40% - uthevingsfarge 4 2 3 4" xfId="17080" xr:uid="{00000000-0005-0000-0000-000048510000}"/>
    <cellStyle name="40% - uthevingsfarge 4 2 3 4 2" xfId="17081" xr:uid="{00000000-0005-0000-0000-000049510000}"/>
    <cellStyle name="40% - uthevingsfarge 4 2 3 4 2 2" xfId="46562" xr:uid="{00000000-0005-0000-0000-00004A510000}"/>
    <cellStyle name="40% - uthevingsfarge 4 2 3 4 3" xfId="17082" xr:uid="{00000000-0005-0000-0000-00004B510000}"/>
    <cellStyle name="40% - uthevingsfarge 4 2 3 4 4" xfId="46563" xr:uid="{00000000-0005-0000-0000-00004C510000}"/>
    <cellStyle name="40% - uthevingsfarge 4 2 3 4 5" xfId="46564" xr:uid="{00000000-0005-0000-0000-00004D510000}"/>
    <cellStyle name="40% - uthevingsfarge 4 2 3 4 6" xfId="46565" xr:uid="{00000000-0005-0000-0000-00004E510000}"/>
    <cellStyle name="40% - uthevingsfarge 4 2 3 4_3. Chng in credit spreads" xfId="46566" xr:uid="{00000000-0005-0000-0000-00004F510000}"/>
    <cellStyle name="40% - uthevingsfarge 4 2 3 5" xfId="17083" xr:uid="{00000000-0005-0000-0000-000050510000}"/>
    <cellStyle name="40% - uthevingsfarge 4 2 3 5 2" xfId="17084" xr:uid="{00000000-0005-0000-0000-000051510000}"/>
    <cellStyle name="40% - uthevingsfarge 4 2 3 5 2 2" xfId="46567" xr:uid="{00000000-0005-0000-0000-000052510000}"/>
    <cellStyle name="40% - uthevingsfarge 4 2 3 5 3" xfId="17085" xr:uid="{00000000-0005-0000-0000-000053510000}"/>
    <cellStyle name="40% - uthevingsfarge 4 2 3 5 4" xfId="46568" xr:uid="{00000000-0005-0000-0000-000054510000}"/>
    <cellStyle name="40% - uthevingsfarge 4 2 3 5 5" xfId="46569" xr:uid="{00000000-0005-0000-0000-000055510000}"/>
    <cellStyle name="40% - uthevingsfarge 4 2 3 5 6" xfId="46570" xr:uid="{00000000-0005-0000-0000-000056510000}"/>
    <cellStyle name="40% - uthevingsfarge 4 2 3 5_3. Chng in credit spreads" xfId="46571" xr:uid="{00000000-0005-0000-0000-000057510000}"/>
    <cellStyle name="40% - uthevingsfarge 4 2 3 6" xfId="17086" xr:uid="{00000000-0005-0000-0000-000058510000}"/>
    <cellStyle name="40% - uthevingsfarge 4 2 3 6 2" xfId="46572" xr:uid="{00000000-0005-0000-0000-000059510000}"/>
    <cellStyle name="40% - uthevingsfarge 4 2 3 6 2 2" xfId="46573" xr:uid="{00000000-0005-0000-0000-00005A510000}"/>
    <cellStyle name="40% - uthevingsfarge 4 2 3 6 3" xfId="46574" xr:uid="{00000000-0005-0000-0000-00005B510000}"/>
    <cellStyle name="40% - uthevingsfarge 4 2 3 6_3. Chng in credit spreads" xfId="46575" xr:uid="{00000000-0005-0000-0000-00005C510000}"/>
    <cellStyle name="40% - uthevingsfarge 4 2 3 7" xfId="17087" xr:uid="{00000000-0005-0000-0000-00005D510000}"/>
    <cellStyle name="40% - uthevingsfarge 4 2 3 7 2" xfId="46576" xr:uid="{00000000-0005-0000-0000-00005E510000}"/>
    <cellStyle name="40% - uthevingsfarge 4 2 3 8" xfId="39951" xr:uid="{00000000-0005-0000-0000-00005F510000}"/>
    <cellStyle name="40% - uthevingsfarge 4 2 3 9" xfId="46577" xr:uid="{00000000-0005-0000-0000-000060510000}"/>
    <cellStyle name="40% - uthevingsfarge 4 2 3_3. Chng in credit spreads" xfId="46578"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9" xr:uid="{00000000-0005-0000-0000-000065510000}"/>
    <cellStyle name="40% - uthevingsfarge 4 2 4 2 3" xfId="46580" xr:uid="{00000000-0005-0000-0000-000066510000}"/>
    <cellStyle name="40% - uthevingsfarge 4 2 4 2_3. Chng in credit spreads" xfId="46581" xr:uid="{00000000-0005-0000-0000-000067510000}"/>
    <cellStyle name="40% - uthevingsfarge 4 2 4 3" xfId="17091" xr:uid="{00000000-0005-0000-0000-000068510000}"/>
    <cellStyle name="40% - uthevingsfarge 4 2 4 3 2" xfId="46582" xr:uid="{00000000-0005-0000-0000-000069510000}"/>
    <cellStyle name="40% - uthevingsfarge 4 2 4 3 2 2" xfId="46583" xr:uid="{00000000-0005-0000-0000-00006A510000}"/>
    <cellStyle name="40% - uthevingsfarge 4 2 4 3 3" xfId="46584" xr:uid="{00000000-0005-0000-0000-00006B510000}"/>
    <cellStyle name="40% - uthevingsfarge 4 2 4 3_3. Chng in credit spreads" xfId="46585" xr:uid="{00000000-0005-0000-0000-00006C510000}"/>
    <cellStyle name="40% - uthevingsfarge 4 2 4 4" xfId="17092" xr:uid="{00000000-0005-0000-0000-00006D510000}"/>
    <cellStyle name="40% - uthevingsfarge 4 2 4 4 2" xfId="46586" xr:uid="{00000000-0005-0000-0000-00006E510000}"/>
    <cellStyle name="40% - uthevingsfarge 4 2 4 4 2 2" xfId="46587" xr:uid="{00000000-0005-0000-0000-00006F510000}"/>
    <cellStyle name="40% - uthevingsfarge 4 2 4 4 3" xfId="46588" xr:uid="{00000000-0005-0000-0000-000070510000}"/>
    <cellStyle name="40% - uthevingsfarge 4 2 4 4_3. Chng in credit spreads" xfId="46589" xr:uid="{00000000-0005-0000-0000-000071510000}"/>
    <cellStyle name="40% - uthevingsfarge 4 2 4 5" xfId="46590" xr:uid="{00000000-0005-0000-0000-000072510000}"/>
    <cellStyle name="40% - uthevingsfarge 4 2 4 5 2" xfId="46591" xr:uid="{00000000-0005-0000-0000-000073510000}"/>
    <cellStyle name="40% - uthevingsfarge 4 2 4 6" xfId="46592" xr:uid="{00000000-0005-0000-0000-000074510000}"/>
    <cellStyle name="40% - uthevingsfarge 4 2 4 7" xfId="46593" xr:uid="{00000000-0005-0000-0000-000075510000}"/>
    <cellStyle name="40% - uthevingsfarge 4 2 4_3. Chng in credit spreads" xfId="46594"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5" xr:uid="{00000000-0005-0000-0000-00007A510000}"/>
    <cellStyle name="40% - uthevingsfarge 4 2 5 2 3" xfId="46596" xr:uid="{00000000-0005-0000-0000-00007B510000}"/>
    <cellStyle name="40% - uthevingsfarge 4 2 5 2_3. Chng in credit spreads" xfId="46597" xr:uid="{00000000-0005-0000-0000-00007C510000}"/>
    <cellStyle name="40% - uthevingsfarge 4 2 5 3" xfId="17096" xr:uid="{00000000-0005-0000-0000-00007D510000}"/>
    <cellStyle name="40% - uthevingsfarge 4 2 5 3 2" xfId="46598" xr:uid="{00000000-0005-0000-0000-00007E510000}"/>
    <cellStyle name="40% - uthevingsfarge 4 2 5 4" xfId="17097" xr:uid="{00000000-0005-0000-0000-00007F510000}"/>
    <cellStyle name="40% - uthevingsfarge 4 2 5 5" xfId="46599" xr:uid="{00000000-0005-0000-0000-000080510000}"/>
    <cellStyle name="40% - uthevingsfarge 4 2 5 6" xfId="46600" xr:uid="{00000000-0005-0000-0000-000081510000}"/>
    <cellStyle name="40% - uthevingsfarge 4 2 5 7" xfId="46601" xr:uid="{00000000-0005-0000-0000-000082510000}"/>
    <cellStyle name="40% - uthevingsfarge 4 2 5_3. Chng in credit spreads" xfId="46602"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3" xr:uid="{00000000-0005-0000-0000-000087510000}"/>
    <cellStyle name="40% - uthevingsfarge 4 2 6 2 3" xfId="46604" xr:uid="{00000000-0005-0000-0000-000088510000}"/>
    <cellStyle name="40% - uthevingsfarge 4 2 6 2_3. Chng in credit spreads" xfId="46605" xr:uid="{00000000-0005-0000-0000-000089510000}"/>
    <cellStyle name="40% - uthevingsfarge 4 2 6 3" xfId="17101" xr:uid="{00000000-0005-0000-0000-00008A510000}"/>
    <cellStyle name="40% - uthevingsfarge 4 2 6 3 2" xfId="46606" xr:uid="{00000000-0005-0000-0000-00008B510000}"/>
    <cellStyle name="40% - uthevingsfarge 4 2 6 4" xfId="17102" xr:uid="{00000000-0005-0000-0000-00008C510000}"/>
    <cellStyle name="40% - uthevingsfarge 4 2 6 5" xfId="46607" xr:uid="{00000000-0005-0000-0000-00008D510000}"/>
    <cellStyle name="40% - uthevingsfarge 4 2 6 6" xfId="46608" xr:uid="{00000000-0005-0000-0000-00008E510000}"/>
    <cellStyle name="40% - uthevingsfarge 4 2 6 7" xfId="46609" xr:uid="{00000000-0005-0000-0000-00008F510000}"/>
    <cellStyle name="40% - uthevingsfarge 4 2 6_3. Chng in credit spreads" xfId="46610"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1"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2" xr:uid="{00000000-0005-0000-0000-000098510000}"/>
    <cellStyle name="40% - uthevingsfarge 4 2 7 6" xfId="46613" xr:uid="{00000000-0005-0000-0000-000099510000}"/>
    <cellStyle name="40% - uthevingsfarge 4 2 7_3. Chng in credit spreads" xfId="46614" xr:uid="{00000000-0005-0000-0000-00009A510000}"/>
    <cellStyle name="40% - uthevingsfarge 4 2 8" xfId="17109" xr:uid="{00000000-0005-0000-0000-00009B510000}"/>
    <cellStyle name="40% - uthevingsfarge 4 2 8 2" xfId="17110" xr:uid="{00000000-0005-0000-0000-00009C510000}"/>
    <cellStyle name="40% - uthevingsfarge 4 2 8 2 2" xfId="46615" xr:uid="{00000000-0005-0000-0000-00009D510000}"/>
    <cellStyle name="40% - uthevingsfarge 4 2 8 3" xfId="17111" xr:uid="{00000000-0005-0000-0000-00009E510000}"/>
    <cellStyle name="40% - uthevingsfarge 4 2 8 4" xfId="46616" xr:uid="{00000000-0005-0000-0000-00009F510000}"/>
    <cellStyle name="40% - uthevingsfarge 4 2 8_3. Chng in credit spreads" xfId="46617"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8" xr:uid="{00000000-0005-0000-0000-0000A9510000}"/>
    <cellStyle name="40% - uthevingsfarge 4 20 2_4 manuell" xfId="55248" xr:uid="{A1E70D61-F5FE-4B3A-B4DD-5109C21A0609}"/>
    <cellStyle name="40% - uthevingsfarge 4 20 3" xfId="4865" xr:uid="{00000000-0005-0000-0000-0000AB510000}"/>
    <cellStyle name="40% - uthevingsfarge 4 20 4" xfId="46619" xr:uid="{00000000-0005-0000-0000-0000AC510000}"/>
    <cellStyle name="40% - uthevingsfarge 4 20_4 manuell" xfId="55249"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20" xr:uid="{00000000-0005-0000-0000-0000B1510000}"/>
    <cellStyle name="40% - uthevingsfarge 4 21 2_4 manuell" xfId="55250" xr:uid="{B5D9B4E5-C2A8-4D9D-8495-AF4077F18C8C}"/>
    <cellStyle name="40% - uthevingsfarge 4 21 3" xfId="4869" xr:uid="{00000000-0005-0000-0000-0000B3510000}"/>
    <cellStyle name="40% - uthevingsfarge 4 21 4" xfId="46621" xr:uid="{00000000-0005-0000-0000-0000B4510000}"/>
    <cellStyle name="40% - uthevingsfarge 4 21_4 manuell" xfId="55251"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2" xr:uid="{00000000-0005-0000-0000-0000B9510000}"/>
    <cellStyle name="40% - uthevingsfarge 4 22 2_4 manuell" xfId="55252" xr:uid="{201D064D-3147-48F1-9B45-A8CB68CDCB50}"/>
    <cellStyle name="40% - uthevingsfarge 4 22 3" xfId="4873" xr:uid="{00000000-0005-0000-0000-0000BB510000}"/>
    <cellStyle name="40% - uthevingsfarge 4 22 4" xfId="46623" xr:uid="{00000000-0005-0000-0000-0000BC510000}"/>
    <cellStyle name="40% - uthevingsfarge 4 22_4 manuell" xfId="55253"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4" xr:uid="{00000000-0005-0000-0000-0000C1510000}"/>
    <cellStyle name="40% - uthevingsfarge 4 23 2_4 manuell" xfId="55254" xr:uid="{061EFB72-8DDC-4A3C-8F1C-65AE28AA2D22}"/>
    <cellStyle name="40% - uthevingsfarge 4 23 3" xfId="4877" xr:uid="{00000000-0005-0000-0000-0000C3510000}"/>
    <cellStyle name="40% - uthevingsfarge 4 23 4" xfId="46625" xr:uid="{00000000-0005-0000-0000-0000C4510000}"/>
    <cellStyle name="40% - uthevingsfarge 4 23_4 manuell" xfId="55255"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6" xr:uid="{00000000-0005-0000-0000-0000C9510000}"/>
    <cellStyle name="40% - uthevingsfarge 4 24 2_4 manuell" xfId="55256" xr:uid="{F8C6E4E8-DE13-4C60-B8BA-C011A4105A05}"/>
    <cellStyle name="40% - uthevingsfarge 4 24 3" xfId="4881" xr:uid="{00000000-0005-0000-0000-0000CB510000}"/>
    <cellStyle name="40% - uthevingsfarge 4 24 4" xfId="46627" xr:uid="{00000000-0005-0000-0000-0000CC510000}"/>
    <cellStyle name="40% - uthevingsfarge 4 24_4 manuell" xfId="55257"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8" xr:uid="{00000000-0005-0000-0000-0000D1510000}"/>
    <cellStyle name="40% - uthevingsfarge 4 25 2_4 manuell" xfId="55258" xr:uid="{6140CDCD-016C-41E8-AF3A-DF02CE2B6639}"/>
    <cellStyle name="40% - uthevingsfarge 4 25 3" xfId="4885" xr:uid="{00000000-0005-0000-0000-0000D3510000}"/>
    <cellStyle name="40% - uthevingsfarge 4 25 4" xfId="46629" xr:uid="{00000000-0005-0000-0000-0000D4510000}"/>
    <cellStyle name="40% - uthevingsfarge 4 25_4 manuell" xfId="55259"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30" xr:uid="{00000000-0005-0000-0000-0000D9510000}"/>
    <cellStyle name="40% - uthevingsfarge 4 26 2_4 manuell" xfId="55260" xr:uid="{8E4DB845-FC86-47C5-B3D8-9C6E5D143EF4}"/>
    <cellStyle name="40% - uthevingsfarge 4 26 3" xfId="4889" xr:uid="{00000000-0005-0000-0000-0000DB510000}"/>
    <cellStyle name="40% - uthevingsfarge 4 26 4" xfId="46631" xr:uid="{00000000-0005-0000-0000-0000DC510000}"/>
    <cellStyle name="40% - uthevingsfarge 4 26_4 manuell" xfId="55261"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2" xr:uid="{00000000-0005-0000-0000-0000E1510000}"/>
    <cellStyle name="40% - uthevingsfarge 4 27 2_4 manuell" xfId="55262" xr:uid="{E1AC78FD-1A5B-42E5-A930-7837A95B30D9}"/>
    <cellStyle name="40% - uthevingsfarge 4 27 3" xfId="4893" xr:uid="{00000000-0005-0000-0000-0000E3510000}"/>
    <cellStyle name="40% - uthevingsfarge 4 27 4" xfId="46633" xr:uid="{00000000-0005-0000-0000-0000E4510000}"/>
    <cellStyle name="40% - uthevingsfarge 4 27_4 manuell" xfId="55263"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4" xr:uid="{00000000-0005-0000-0000-0000E9510000}"/>
    <cellStyle name="40% - uthevingsfarge 4 28 2_4 manuell" xfId="55264" xr:uid="{677877B2-A4F0-482A-B94D-BCD3E43A4E09}"/>
    <cellStyle name="40% - uthevingsfarge 4 28 3" xfId="4897" xr:uid="{00000000-0005-0000-0000-0000EB510000}"/>
    <cellStyle name="40% - uthevingsfarge 4 28 4" xfId="46635" xr:uid="{00000000-0005-0000-0000-0000EC510000}"/>
    <cellStyle name="40% - uthevingsfarge 4 28_4 manuell" xfId="55265"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6" xr:uid="{00000000-0005-0000-0000-0000F1510000}"/>
    <cellStyle name="40% - uthevingsfarge 4 29 2_4 manuell" xfId="55266" xr:uid="{B8A9D66A-0FBC-4466-BC09-23D26D05363B}"/>
    <cellStyle name="40% - uthevingsfarge 4 29 3" xfId="4901" xr:uid="{00000000-0005-0000-0000-0000F3510000}"/>
    <cellStyle name="40% - uthevingsfarge 4 29 4" xfId="46637" xr:uid="{00000000-0005-0000-0000-0000F4510000}"/>
    <cellStyle name="40% - uthevingsfarge 4 29_4 manuell" xfId="55267" xr:uid="{1C539926-A0C7-4176-923F-8E743A68D5E1}"/>
    <cellStyle name="40% - uthevingsfarge 4 3" xfId="4902" xr:uid="{00000000-0005-0000-0000-0000F6510000}"/>
    <cellStyle name="40% - uthevingsfarge 4 3 10" xfId="46638" xr:uid="{00000000-0005-0000-0000-0000F7510000}"/>
    <cellStyle name="40% - uthevingsfarge 4 3 11" xfId="46639" xr:uid="{00000000-0005-0000-0000-0000F8510000}"/>
    <cellStyle name="40% - uthevingsfarge 4 3 2" xfId="4903" xr:uid="{00000000-0005-0000-0000-0000F9510000}"/>
    <cellStyle name="40% - uthevingsfarge 4 3 2 10" xfId="46640" xr:uid="{00000000-0005-0000-0000-0000FA510000}"/>
    <cellStyle name="40% - uthevingsfarge 4 3 2 2" xfId="4904" xr:uid="{00000000-0005-0000-0000-0000FB510000}"/>
    <cellStyle name="40% - uthevingsfarge 4 3 2 2 2" xfId="17116" xr:uid="{00000000-0005-0000-0000-0000FC510000}"/>
    <cellStyle name="40% - uthevingsfarge 4 3 2 2 2 2" xfId="46641" xr:uid="{00000000-0005-0000-0000-0000FD510000}"/>
    <cellStyle name="40% - uthevingsfarge 4 3 2 2 2 2 2" xfId="46642" xr:uid="{00000000-0005-0000-0000-0000FE510000}"/>
    <cellStyle name="40% - uthevingsfarge 4 3 2 2 2 3" xfId="46643" xr:uid="{00000000-0005-0000-0000-0000FF510000}"/>
    <cellStyle name="40% - uthevingsfarge 4 3 2 2 2_3. Chng in credit spreads" xfId="46644" xr:uid="{00000000-0005-0000-0000-000000520000}"/>
    <cellStyle name="40% - uthevingsfarge 4 3 2 2 3" xfId="17117" xr:uid="{00000000-0005-0000-0000-000001520000}"/>
    <cellStyle name="40% - uthevingsfarge 4 3 2 2 3 2" xfId="46645" xr:uid="{00000000-0005-0000-0000-000002520000}"/>
    <cellStyle name="40% - uthevingsfarge 4 3 2 2 3 2 2" xfId="46646" xr:uid="{00000000-0005-0000-0000-000003520000}"/>
    <cellStyle name="40% - uthevingsfarge 4 3 2 2 3 3" xfId="46647" xr:uid="{00000000-0005-0000-0000-000004520000}"/>
    <cellStyle name="40% - uthevingsfarge 4 3 2 2 3_3. Chng in credit spreads" xfId="46648" xr:uid="{00000000-0005-0000-0000-000005520000}"/>
    <cellStyle name="40% - uthevingsfarge 4 3 2 2 4" xfId="46649" xr:uid="{00000000-0005-0000-0000-000006520000}"/>
    <cellStyle name="40% - uthevingsfarge 4 3 2 2 4 2" xfId="46650" xr:uid="{00000000-0005-0000-0000-000007520000}"/>
    <cellStyle name="40% - uthevingsfarge 4 3 2 2 5" xfId="46651" xr:uid="{00000000-0005-0000-0000-000008520000}"/>
    <cellStyle name="40% - uthevingsfarge 4 3 2 2 6" xfId="46652" xr:uid="{00000000-0005-0000-0000-000009520000}"/>
    <cellStyle name="40% - uthevingsfarge 4 3 2 2_3. Chng in credit spreads" xfId="46653" xr:uid="{00000000-0005-0000-0000-00000A520000}"/>
    <cellStyle name="40% - uthevingsfarge 4 3 2 3" xfId="17118" xr:uid="{00000000-0005-0000-0000-00000B520000}"/>
    <cellStyle name="40% - uthevingsfarge 4 3 2 3 2" xfId="17119" xr:uid="{00000000-0005-0000-0000-00000C520000}"/>
    <cellStyle name="40% - uthevingsfarge 4 3 2 3 2 2" xfId="46654" xr:uid="{00000000-0005-0000-0000-00000D520000}"/>
    <cellStyle name="40% - uthevingsfarge 4 3 2 3 3" xfId="17120" xr:uid="{00000000-0005-0000-0000-00000E520000}"/>
    <cellStyle name="40% - uthevingsfarge 4 3 2 3 4" xfId="46655" xr:uid="{00000000-0005-0000-0000-00000F520000}"/>
    <cellStyle name="40% - uthevingsfarge 4 3 2 3 5" xfId="46656" xr:uid="{00000000-0005-0000-0000-000010520000}"/>
    <cellStyle name="40% - uthevingsfarge 4 3 2 3 6" xfId="46657" xr:uid="{00000000-0005-0000-0000-000011520000}"/>
    <cellStyle name="40% - uthevingsfarge 4 3 2 3_3. Chng in credit spreads" xfId="46658" xr:uid="{00000000-0005-0000-0000-000012520000}"/>
    <cellStyle name="40% - uthevingsfarge 4 3 2 4" xfId="17121" xr:uid="{00000000-0005-0000-0000-000013520000}"/>
    <cellStyle name="40% - uthevingsfarge 4 3 2 4 2" xfId="17122" xr:uid="{00000000-0005-0000-0000-000014520000}"/>
    <cellStyle name="40% - uthevingsfarge 4 3 2 4 2 2" xfId="46659" xr:uid="{00000000-0005-0000-0000-000015520000}"/>
    <cellStyle name="40% - uthevingsfarge 4 3 2 4 3" xfId="17123" xr:uid="{00000000-0005-0000-0000-000016520000}"/>
    <cellStyle name="40% - uthevingsfarge 4 3 2 4 4" xfId="46660" xr:uid="{00000000-0005-0000-0000-000017520000}"/>
    <cellStyle name="40% - uthevingsfarge 4 3 2 4 5" xfId="46661" xr:uid="{00000000-0005-0000-0000-000018520000}"/>
    <cellStyle name="40% - uthevingsfarge 4 3 2 4 6" xfId="46662" xr:uid="{00000000-0005-0000-0000-000019520000}"/>
    <cellStyle name="40% - uthevingsfarge 4 3 2 4_3. Chng in credit spreads" xfId="46663"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4" xr:uid="{00000000-0005-0000-0000-00001E520000}"/>
    <cellStyle name="40% - uthevingsfarge 4 3 2 5 5" xfId="46665" xr:uid="{00000000-0005-0000-0000-00001F520000}"/>
    <cellStyle name="40% - uthevingsfarge 4 3 2 5 6" xfId="46666"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7" xr:uid="{00000000-0005-0000-0000-000026520000}"/>
    <cellStyle name="40% - uthevingsfarge 4 3 2 9" xfId="46668" xr:uid="{00000000-0005-0000-0000-000027520000}"/>
    <cellStyle name="40% - uthevingsfarge 4 3 2_3. Chng in credit spreads" xfId="46669" xr:uid="{00000000-0005-0000-0000-000028520000}"/>
    <cellStyle name="40% - uthevingsfarge 4 3 3" xfId="4905" xr:uid="{00000000-0005-0000-0000-000029520000}"/>
    <cellStyle name="40% - uthevingsfarge 4 3 3 2" xfId="17132" xr:uid="{00000000-0005-0000-0000-00002A520000}"/>
    <cellStyle name="40% - uthevingsfarge 4 3 3 2 2" xfId="46670" xr:uid="{00000000-0005-0000-0000-00002B520000}"/>
    <cellStyle name="40% - uthevingsfarge 4 3 3 2 2 2" xfId="46671" xr:uid="{00000000-0005-0000-0000-00002C520000}"/>
    <cellStyle name="40% - uthevingsfarge 4 3 3 2 2 2 2" xfId="46672" xr:uid="{00000000-0005-0000-0000-00002D520000}"/>
    <cellStyle name="40% - uthevingsfarge 4 3 3 2 2 3" xfId="46673" xr:uid="{00000000-0005-0000-0000-00002E520000}"/>
    <cellStyle name="40% - uthevingsfarge 4 3 3 2 2_3. Chng in credit spreads" xfId="46674" xr:uid="{00000000-0005-0000-0000-00002F520000}"/>
    <cellStyle name="40% - uthevingsfarge 4 3 3 2 3" xfId="46675" xr:uid="{00000000-0005-0000-0000-000030520000}"/>
    <cellStyle name="40% - uthevingsfarge 4 3 3 2 3 2" xfId="46676" xr:uid="{00000000-0005-0000-0000-000031520000}"/>
    <cellStyle name="40% - uthevingsfarge 4 3 3 2 3 2 2" xfId="46677" xr:uid="{00000000-0005-0000-0000-000032520000}"/>
    <cellStyle name="40% - uthevingsfarge 4 3 3 2 3 3" xfId="46678" xr:uid="{00000000-0005-0000-0000-000033520000}"/>
    <cellStyle name="40% - uthevingsfarge 4 3 3 2 3_3. Chng in credit spreads" xfId="46679" xr:uid="{00000000-0005-0000-0000-000034520000}"/>
    <cellStyle name="40% - uthevingsfarge 4 3 3 2 4" xfId="46680" xr:uid="{00000000-0005-0000-0000-000035520000}"/>
    <cellStyle name="40% - uthevingsfarge 4 3 3 2 4 2" xfId="46681" xr:uid="{00000000-0005-0000-0000-000036520000}"/>
    <cellStyle name="40% - uthevingsfarge 4 3 3 2 5" xfId="46682" xr:uid="{00000000-0005-0000-0000-000037520000}"/>
    <cellStyle name="40% - uthevingsfarge 4 3 3 2_3. Chng in credit spreads" xfId="46683" xr:uid="{00000000-0005-0000-0000-000038520000}"/>
    <cellStyle name="40% - uthevingsfarge 4 3 3 3" xfId="17133" xr:uid="{00000000-0005-0000-0000-000039520000}"/>
    <cellStyle name="40% - uthevingsfarge 4 3 3 3 2" xfId="46684" xr:uid="{00000000-0005-0000-0000-00003A520000}"/>
    <cellStyle name="40% - uthevingsfarge 4 3 3 3 2 2" xfId="46685" xr:uid="{00000000-0005-0000-0000-00003B520000}"/>
    <cellStyle name="40% - uthevingsfarge 4 3 3 3 3" xfId="46686" xr:uid="{00000000-0005-0000-0000-00003C520000}"/>
    <cellStyle name="40% - uthevingsfarge 4 3 3 3_3. Chng in credit spreads" xfId="46687" xr:uid="{00000000-0005-0000-0000-00003D520000}"/>
    <cellStyle name="40% - uthevingsfarge 4 3 3 4" xfId="46688" xr:uid="{00000000-0005-0000-0000-00003E520000}"/>
    <cellStyle name="40% - uthevingsfarge 4 3 3 4 2" xfId="46689" xr:uid="{00000000-0005-0000-0000-00003F520000}"/>
    <cellStyle name="40% - uthevingsfarge 4 3 3 4 2 2" xfId="46690" xr:uid="{00000000-0005-0000-0000-000040520000}"/>
    <cellStyle name="40% - uthevingsfarge 4 3 3 4 3" xfId="46691" xr:uid="{00000000-0005-0000-0000-000041520000}"/>
    <cellStyle name="40% - uthevingsfarge 4 3 3 4_3. Chng in credit spreads" xfId="46692" xr:uid="{00000000-0005-0000-0000-000042520000}"/>
    <cellStyle name="40% - uthevingsfarge 4 3 3 5" xfId="46693" xr:uid="{00000000-0005-0000-0000-000043520000}"/>
    <cellStyle name="40% - uthevingsfarge 4 3 3 5 2" xfId="46694" xr:uid="{00000000-0005-0000-0000-000044520000}"/>
    <cellStyle name="40% - uthevingsfarge 4 3 3 6" xfId="46695" xr:uid="{00000000-0005-0000-0000-000045520000}"/>
    <cellStyle name="40% - uthevingsfarge 4 3 3_3. Chng in credit spreads" xfId="46696" xr:uid="{00000000-0005-0000-0000-000046520000}"/>
    <cellStyle name="40% - uthevingsfarge 4 3 4" xfId="17134" xr:uid="{00000000-0005-0000-0000-000047520000}"/>
    <cellStyle name="40% - uthevingsfarge 4 3 4 2" xfId="17135" xr:uid="{00000000-0005-0000-0000-000048520000}"/>
    <cellStyle name="40% - uthevingsfarge 4 3 4 2 2" xfId="46697" xr:uid="{00000000-0005-0000-0000-000049520000}"/>
    <cellStyle name="40% - uthevingsfarge 4 3 4 2 2 2" xfId="46698" xr:uid="{00000000-0005-0000-0000-00004A520000}"/>
    <cellStyle name="40% - uthevingsfarge 4 3 4 2 3" xfId="46699" xr:uid="{00000000-0005-0000-0000-00004B520000}"/>
    <cellStyle name="40% - uthevingsfarge 4 3 4 2_3. Chng in credit spreads" xfId="46700" xr:uid="{00000000-0005-0000-0000-00004C520000}"/>
    <cellStyle name="40% - uthevingsfarge 4 3 4 3" xfId="17136" xr:uid="{00000000-0005-0000-0000-00004D520000}"/>
    <cellStyle name="40% - uthevingsfarge 4 3 4 3 2" xfId="46701" xr:uid="{00000000-0005-0000-0000-00004E520000}"/>
    <cellStyle name="40% - uthevingsfarge 4 3 4 3 2 2" xfId="46702" xr:uid="{00000000-0005-0000-0000-00004F520000}"/>
    <cellStyle name="40% - uthevingsfarge 4 3 4 3 3" xfId="46703" xr:uid="{00000000-0005-0000-0000-000050520000}"/>
    <cellStyle name="40% - uthevingsfarge 4 3 4 3_3. Chng in credit spreads" xfId="46704" xr:uid="{00000000-0005-0000-0000-000051520000}"/>
    <cellStyle name="40% - uthevingsfarge 4 3 4 4" xfId="46705" xr:uid="{00000000-0005-0000-0000-000052520000}"/>
    <cellStyle name="40% - uthevingsfarge 4 3 4 4 2" xfId="46706" xr:uid="{00000000-0005-0000-0000-000053520000}"/>
    <cellStyle name="40% - uthevingsfarge 4 3 4 5" xfId="46707" xr:uid="{00000000-0005-0000-0000-000054520000}"/>
    <cellStyle name="40% - uthevingsfarge 4 3 4 6" xfId="46708" xr:uid="{00000000-0005-0000-0000-000055520000}"/>
    <cellStyle name="40% - uthevingsfarge 4 3 4_3. Chng in credit spreads" xfId="46709" xr:uid="{00000000-0005-0000-0000-000056520000}"/>
    <cellStyle name="40% - uthevingsfarge 4 3 5" xfId="17137" xr:uid="{00000000-0005-0000-0000-000057520000}"/>
    <cellStyle name="40% - uthevingsfarge 4 3 5 2" xfId="17138" xr:uid="{00000000-0005-0000-0000-000058520000}"/>
    <cellStyle name="40% - uthevingsfarge 4 3 5 2 2" xfId="46710" xr:uid="{00000000-0005-0000-0000-000059520000}"/>
    <cellStyle name="40% - uthevingsfarge 4 3 5 3" xfId="17139" xr:uid="{00000000-0005-0000-0000-00005A520000}"/>
    <cellStyle name="40% - uthevingsfarge 4 3 5 4" xfId="46711" xr:uid="{00000000-0005-0000-0000-00005B520000}"/>
    <cellStyle name="40% - uthevingsfarge 4 3 5 5" xfId="46712" xr:uid="{00000000-0005-0000-0000-00005C520000}"/>
    <cellStyle name="40% - uthevingsfarge 4 3 5 6" xfId="46713" xr:uid="{00000000-0005-0000-0000-00005D520000}"/>
    <cellStyle name="40% - uthevingsfarge 4 3 5_3. Chng in credit spreads" xfId="46714" xr:uid="{00000000-0005-0000-0000-00005E520000}"/>
    <cellStyle name="40% - uthevingsfarge 4 3 6" xfId="17140" xr:uid="{00000000-0005-0000-0000-00005F520000}"/>
    <cellStyle name="40% - uthevingsfarge 4 3 6 2" xfId="17141" xr:uid="{00000000-0005-0000-0000-000060520000}"/>
    <cellStyle name="40% - uthevingsfarge 4 3 6 2 2" xfId="46715" xr:uid="{00000000-0005-0000-0000-000061520000}"/>
    <cellStyle name="40% - uthevingsfarge 4 3 6 3" xfId="17142" xr:uid="{00000000-0005-0000-0000-000062520000}"/>
    <cellStyle name="40% - uthevingsfarge 4 3 6 4" xfId="46716" xr:uid="{00000000-0005-0000-0000-000063520000}"/>
    <cellStyle name="40% - uthevingsfarge 4 3 6 5" xfId="46717" xr:uid="{00000000-0005-0000-0000-000064520000}"/>
    <cellStyle name="40% - uthevingsfarge 4 3 6 6" xfId="46718" xr:uid="{00000000-0005-0000-0000-000065520000}"/>
    <cellStyle name="40% - uthevingsfarge 4 3 6_3. Chng in credit spreads" xfId="46719" xr:uid="{00000000-0005-0000-0000-000066520000}"/>
    <cellStyle name="40% - uthevingsfarge 4 3 7" xfId="17143" xr:uid="{00000000-0005-0000-0000-000067520000}"/>
    <cellStyle name="40% - uthevingsfarge 4 3 7 2" xfId="17144" xr:uid="{00000000-0005-0000-0000-000068520000}"/>
    <cellStyle name="40% - uthevingsfarge 4 3 7 2 2" xfId="46720" xr:uid="{00000000-0005-0000-0000-000069520000}"/>
    <cellStyle name="40% - uthevingsfarge 4 3 7 3" xfId="46721" xr:uid="{00000000-0005-0000-0000-00006A520000}"/>
    <cellStyle name="40% - uthevingsfarge 4 3 7_3. Chng in credit spreads" xfId="46722" xr:uid="{00000000-0005-0000-0000-00006B520000}"/>
    <cellStyle name="40% - uthevingsfarge 4 3 8" xfId="17145" xr:uid="{00000000-0005-0000-0000-00006C520000}"/>
    <cellStyle name="40% - uthevingsfarge 4 3 9" xfId="39952" xr:uid="{00000000-0005-0000-0000-00006D520000}"/>
    <cellStyle name="40% - uthevingsfarge 4 3_4 manuell" xfId="55268"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3" xr:uid="{00000000-0005-0000-0000-000072520000}"/>
    <cellStyle name="40% - uthevingsfarge 4 30 2_4 manuell" xfId="55269" xr:uid="{74DA8A04-40BA-4BA0-B457-0D9FFE5CF227}"/>
    <cellStyle name="40% - uthevingsfarge 4 30 3" xfId="4909" xr:uid="{00000000-0005-0000-0000-000074520000}"/>
    <cellStyle name="40% - uthevingsfarge 4 30 4" xfId="46724" xr:uid="{00000000-0005-0000-0000-000075520000}"/>
    <cellStyle name="40% - uthevingsfarge 4 30_4 manuell" xfId="55270"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5" xr:uid="{00000000-0005-0000-0000-00007A520000}"/>
    <cellStyle name="40% - uthevingsfarge 4 31 2_4 manuell" xfId="55271" xr:uid="{259DEBE0-931E-45E2-A188-3070B93A2D7C}"/>
    <cellStyle name="40% - uthevingsfarge 4 31 3" xfId="4913" xr:uid="{00000000-0005-0000-0000-00007C520000}"/>
    <cellStyle name="40% - uthevingsfarge 4 31 4" xfId="46726" xr:uid="{00000000-0005-0000-0000-00007D520000}"/>
    <cellStyle name="40% - uthevingsfarge 4 31_4 manuell" xfId="55272"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7" xr:uid="{00000000-0005-0000-0000-000082520000}"/>
    <cellStyle name="40% - uthevingsfarge 4 32 2_4 manuell" xfId="55273" xr:uid="{F39188C1-39C7-4A46-8D33-1E7E29092BBA}"/>
    <cellStyle name="40% - uthevingsfarge 4 32 3" xfId="4917" xr:uid="{00000000-0005-0000-0000-000084520000}"/>
    <cellStyle name="40% - uthevingsfarge 4 32 4" xfId="46728" xr:uid="{00000000-0005-0000-0000-000085520000}"/>
    <cellStyle name="40% - uthevingsfarge 4 32_4 manuell" xfId="55274"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9" xr:uid="{00000000-0005-0000-0000-00008A520000}"/>
    <cellStyle name="40% - uthevingsfarge 4 33 2_4 manuell" xfId="55275" xr:uid="{51F21D7A-7515-4CD6-8A12-51CC511475A4}"/>
    <cellStyle name="40% - uthevingsfarge 4 33 3" xfId="4921" xr:uid="{00000000-0005-0000-0000-00008C520000}"/>
    <cellStyle name="40% - uthevingsfarge 4 33 4" xfId="46730" xr:uid="{00000000-0005-0000-0000-00008D520000}"/>
    <cellStyle name="40% - uthevingsfarge 4 33_4 manuell" xfId="55276"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1" xr:uid="{00000000-0005-0000-0000-000092520000}"/>
    <cellStyle name="40% - uthevingsfarge 4 34 2_4 manuell" xfId="55277" xr:uid="{98FBBCD7-CEEE-47B2-AED6-4988005E71AC}"/>
    <cellStyle name="40% - uthevingsfarge 4 34 3" xfId="4925" xr:uid="{00000000-0005-0000-0000-000094520000}"/>
    <cellStyle name="40% - uthevingsfarge 4 34 4" xfId="46732" xr:uid="{00000000-0005-0000-0000-000095520000}"/>
    <cellStyle name="40% - uthevingsfarge 4 34_4 manuell" xfId="55278"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3" xr:uid="{00000000-0005-0000-0000-00009A520000}"/>
    <cellStyle name="40% - uthevingsfarge 4 35 2_4 manuell" xfId="55279" xr:uid="{8CE89B20-8945-4BC8-9D8A-34C10460E26C}"/>
    <cellStyle name="40% - uthevingsfarge 4 35 3" xfId="4929" xr:uid="{00000000-0005-0000-0000-00009C520000}"/>
    <cellStyle name="40% - uthevingsfarge 4 35 4" xfId="46734" xr:uid="{00000000-0005-0000-0000-00009D520000}"/>
    <cellStyle name="40% - uthevingsfarge 4 35_4 manuell" xfId="55280"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5" xr:uid="{00000000-0005-0000-0000-0000A2520000}"/>
    <cellStyle name="40% - uthevingsfarge 4 36 2_4 manuell" xfId="55281" xr:uid="{7CA7F0CB-5407-4458-A5F3-991561D71307}"/>
    <cellStyle name="40% - uthevingsfarge 4 36 3" xfId="4933" xr:uid="{00000000-0005-0000-0000-0000A4520000}"/>
    <cellStyle name="40% - uthevingsfarge 4 36 4" xfId="46736" xr:uid="{00000000-0005-0000-0000-0000A5520000}"/>
    <cellStyle name="40% - uthevingsfarge 4 36_4 manuell" xfId="55282"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7" xr:uid="{00000000-0005-0000-0000-0000AA520000}"/>
    <cellStyle name="40% - uthevingsfarge 4 37 2_4 manuell" xfId="55283" xr:uid="{FF3770B2-1227-4B84-8933-6105337B5464}"/>
    <cellStyle name="40% - uthevingsfarge 4 37 3" xfId="4937" xr:uid="{00000000-0005-0000-0000-0000AC520000}"/>
    <cellStyle name="40% - uthevingsfarge 4 37 4" xfId="46738" xr:uid="{00000000-0005-0000-0000-0000AD520000}"/>
    <cellStyle name="40% - uthevingsfarge 4 37_4 manuell" xfId="55284"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9" xr:uid="{00000000-0005-0000-0000-0000B2520000}"/>
    <cellStyle name="40% - uthevingsfarge 4 38 2_4 manuell" xfId="55285" xr:uid="{F200C4A2-F04B-4537-AC54-3FF114966C3D}"/>
    <cellStyle name="40% - uthevingsfarge 4 38 3" xfId="4941" xr:uid="{00000000-0005-0000-0000-0000B4520000}"/>
    <cellStyle name="40% - uthevingsfarge 4 38 4" xfId="46740" xr:uid="{00000000-0005-0000-0000-0000B5520000}"/>
    <cellStyle name="40% - uthevingsfarge 4 38_4 manuell" xfId="55286"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1" xr:uid="{00000000-0005-0000-0000-0000BA520000}"/>
    <cellStyle name="40% - uthevingsfarge 4 39 2_4 manuell" xfId="55287" xr:uid="{52568E04-D076-4DDF-861E-41258FD3A003}"/>
    <cellStyle name="40% - uthevingsfarge 4 39 3" xfId="4945" xr:uid="{00000000-0005-0000-0000-0000BC520000}"/>
    <cellStyle name="40% - uthevingsfarge 4 39 4" xfId="46742" xr:uid="{00000000-0005-0000-0000-0000BD520000}"/>
    <cellStyle name="40% - uthevingsfarge 4 39_4 manuell" xfId="55288" xr:uid="{199866FC-F3FA-4184-9421-194BF612A12D}"/>
    <cellStyle name="40% - uthevingsfarge 4 4" xfId="4946" xr:uid="{00000000-0005-0000-0000-0000BF520000}"/>
    <cellStyle name="40% - uthevingsfarge 4 4 10" xfId="46743"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4" xr:uid="{00000000-0005-0000-0000-0000C4520000}"/>
    <cellStyle name="40% - uthevingsfarge 4 4 2 2 3" xfId="46745" xr:uid="{00000000-0005-0000-0000-0000C5520000}"/>
    <cellStyle name="40% - uthevingsfarge 4 4 2 2_3. Chng in credit spreads" xfId="46746" xr:uid="{00000000-0005-0000-0000-0000C6520000}"/>
    <cellStyle name="40% - uthevingsfarge 4 4 2 3" xfId="17147" xr:uid="{00000000-0005-0000-0000-0000C7520000}"/>
    <cellStyle name="40% - uthevingsfarge 4 4 2 3 2" xfId="46747" xr:uid="{00000000-0005-0000-0000-0000C8520000}"/>
    <cellStyle name="40% - uthevingsfarge 4 4 2 3 2 2" xfId="46748" xr:uid="{00000000-0005-0000-0000-0000C9520000}"/>
    <cellStyle name="40% - uthevingsfarge 4 4 2 3 3" xfId="46749" xr:uid="{00000000-0005-0000-0000-0000CA520000}"/>
    <cellStyle name="40% - uthevingsfarge 4 4 2 3_3. Chng in credit spreads" xfId="46750" xr:uid="{00000000-0005-0000-0000-0000CB520000}"/>
    <cellStyle name="40% - uthevingsfarge 4 4 2 4" xfId="46751" xr:uid="{00000000-0005-0000-0000-0000CC520000}"/>
    <cellStyle name="40% - uthevingsfarge 4 4 2 4 2" xfId="46752" xr:uid="{00000000-0005-0000-0000-0000CD520000}"/>
    <cellStyle name="40% - uthevingsfarge 4 4 2 5" xfId="46753" xr:uid="{00000000-0005-0000-0000-0000CE520000}"/>
    <cellStyle name="40% - uthevingsfarge 4 4 2 6" xfId="46754" xr:uid="{00000000-0005-0000-0000-0000CF520000}"/>
    <cellStyle name="40% - uthevingsfarge 4 4 2 7" xfId="46755" xr:uid="{00000000-0005-0000-0000-0000D0520000}"/>
    <cellStyle name="40% - uthevingsfarge 4 4 2 8" xfId="46756" xr:uid="{00000000-0005-0000-0000-0000D1520000}"/>
    <cellStyle name="40% - uthevingsfarge 4 4 2_3. Chng in credit spreads" xfId="46757" xr:uid="{00000000-0005-0000-0000-0000D2520000}"/>
    <cellStyle name="40% - uthevingsfarge 4 4 3" xfId="4949" xr:uid="{00000000-0005-0000-0000-0000D3520000}"/>
    <cellStyle name="40% - uthevingsfarge 4 4 3 2" xfId="17148" xr:uid="{00000000-0005-0000-0000-0000D4520000}"/>
    <cellStyle name="40% - uthevingsfarge 4 4 3 2 2" xfId="46758" xr:uid="{00000000-0005-0000-0000-0000D5520000}"/>
    <cellStyle name="40% - uthevingsfarge 4 4 3 3" xfId="17149" xr:uid="{00000000-0005-0000-0000-0000D6520000}"/>
    <cellStyle name="40% - uthevingsfarge 4 4 3 4" xfId="46759" xr:uid="{00000000-0005-0000-0000-0000D7520000}"/>
    <cellStyle name="40% - uthevingsfarge 4 4 3 5" xfId="46760" xr:uid="{00000000-0005-0000-0000-0000D8520000}"/>
    <cellStyle name="40% - uthevingsfarge 4 4 3 6" xfId="46761" xr:uid="{00000000-0005-0000-0000-0000D9520000}"/>
    <cellStyle name="40% - uthevingsfarge 4 4 3_3. Chng in credit spreads" xfId="46762" xr:uid="{00000000-0005-0000-0000-0000DA520000}"/>
    <cellStyle name="40% - uthevingsfarge 4 4 4" xfId="17150" xr:uid="{00000000-0005-0000-0000-0000DB520000}"/>
    <cellStyle name="40% - uthevingsfarge 4 4 4 2" xfId="17151" xr:uid="{00000000-0005-0000-0000-0000DC520000}"/>
    <cellStyle name="40% - uthevingsfarge 4 4 4 2 2" xfId="46763" xr:uid="{00000000-0005-0000-0000-0000DD520000}"/>
    <cellStyle name="40% - uthevingsfarge 4 4 4 3" xfId="17152" xr:uid="{00000000-0005-0000-0000-0000DE520000}"/>
    <cellStyle name="40% - uthevingsfarge 4 4 4 4" xfId="46764" xr:uid="{00000000-0005-0000-0000-0000DF520000}"/>
    <cellStyle name="40% - uthevingsfarge 4 4 4 5" xfId="46765" xr:uid="{00000000-0005-0000-0000-0000E0520000}"/>
    <cellStyle name="40% - uthevingsfarge 4 4 4 6" xfId="46766" xr:uid="{00000000-0005-0000-0000-0000E1520000}"/>
    <cellStyle name="40% - uthevingsfarge 4 4 4_3. Chng in credit spreads" xfId="46767"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8" xr:uid="{00000000-0005-0000-0000-0000E6520000}"/>
    <cellStyle name="40% - uthevingsfarge 4 4 5 5" xfId="46769" xr:uid="{00000000-0005-0000-0000-0000E7520000}"/>
    <cellStyle name="40% - uthevingsfarge 4 4 5 6" xfId="46770"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3" xr:uid="{00000000-0005-0000-0000-0000EE520000}"/>
    <cellStyle name="40% - uthevingsfarge 4 4 9" xfId="46771" xr:uid="{00000000-0005-0000-0000-0000EF520000}"/>
    <cellStyle name="40% - uthevingsfarge 4 4_3. Chng in credit spreads" xfId="46772"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3" xr:uid="{00000000-0005-0000-0000-0000F4520000}"/>
    <cellStyle name="40% - uthevingsfarge 4 40 2_4 manuell" xfId="55289" xr:uid="{EF2DD68C-15CD-4810-B6A7-1C195E4A11D0}"/>
    <cellStyle name="40% - uthevingsfarge 4 40 3" xfId="4953" xr:uid="{00000000-0005-0000-0000-0000F6520000}"/>
    <cellStyle name="40% - uthevingsfarge 4 40 4" xfId="46774" xr:uid="{00000000-0005-0000-0000-0000F7520000}"/>
    <cellStyle name="40% - uthevingsfarge 4 40_4 manuell" xfId="55290"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5" xr:uid="{00000000-0005-0000-0000-0000FC520000}"/>
    <cellStyle name="40% - uthevingsfarge 4 41 2_4 manuell" xfId="55291" xr:uid="{7A72C152-8E9B-4B5E-892A-5766EE3CE939}"/>
    <cellStyle name="40% - uthevingsfarge 4 41 3" xfId="4957" xr:uid="{00000000-0005-0000-0000-0000FE520000}"/>
    <cellStyle name="40% - uthevingsfarge 4 41 4" xfId="46776" xr:uid="{00000000-0005-0000-0000-0000FF520000}"/>
    <cellStyle name="40% - uthevingsfarge 4 41_4 manuell" xfId="55292"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7" xr:uid="{00000000-0005-0000-0000-000004530000}"/>
    <cellStyle name="40% - uthevingsfarge 4 42 2_4 manuell" xfId="55293" xr:uid="{E16A22CA-1FF7-4071-A4E0-B15A044BD048}"/>
    <cellStyle name="40% - uthevingsfarge 4 42 3" xfId="4961" xr:uid="{00000000-0005-0000-0000-000006530000}"/>
    <cellStyle name="40% - uthevingsfarge 4 42 4" xfId="46778" xr:uid="{00000000-0005-0000-0000-000007530000}"/>
    <cellStyle name="40% - uthevingsfarge 4 42_4 manuell" xfId="55294"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9" xr:uid="{00000000-0005-0000-0000-00000C530000}"/>
    <cellStyle name="40% - uthevingsfarge 4 43 2_4 manuell" xfId="55295" xr:uid="{D6DDC7BA-4460-4AD6-80C5-42BBDC8F0800}"/>
    <cellStyle name="40% - uthevingsfarge 4 43 3" xfId="4965" xr:uid="{00000000-0005-0000-0000-00000E530000}"/>
    <cellStyle name="40% - uthevingsfarge 4 43 4" xfId="46780" xr:uid="{00000000-0005-0000-0000-00000F530000}"/>
    <cellStyle name="40% - uthevingsfarge 4 43_4 manuell" xfId="55296"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1" xr:uid="{00000000-0005-0000-0000-000014530000}"/>
    <cellStyle name="40% - uthevingsfarge 4 44 2_4 manuell" xfId="55297" xr:uid="{BF02DCA2-D891-4B28-92F0-85EF58573AF7}"/>
    <cellStyle name="40% - uthevingsfarge 4 44 3" xfId="4969" xr:uid="{00000000-0005-0000-0000-000016530000}"/>
    <cellStyle name="40% - uthevingsfarge 4 44 4" xfId="46782" xr:uid="{00000000-0005-0000-0000-000017530000}"/>
    <cellStyle name="40% - uthevingsfarge 4 44_4 manuell" xfId="55298"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3" xr:uid="{00000000-0005-0000-0000-00001C530000}"/>
    <cellStyle name="40% - uthevingsfarge 4 45 2_4 manuell" xfId="55299" xr:uid="{B8BC3253-B715-4863-8B65-4581A981F261}"/>
    <cellStyle name="40% - uthevingsfarge 4 45 3" xfId="4973" xr:uid="{00000000-0005-0000-0000-00001E530000}"/>
    <cellStyle name="40% - uthevingsfarge 4 45 4" xfId="46784" xr:uid="{00000000-0005-0000-0000-00001F530000}"/>
    <cellStyle name="40% - uthevingsfarge 4 45_4 manuell" xfId="55300"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5" xr:uid="{00000000-0005-0000-0000-000024530000}"/>
    <cellStyle name="40% - uthevingsfarge 4 46 2_4 manuell" xfId="55301" xr:uid="{FE696EBB-B0BD-48A1-ACFF-6746D72768E3}"/>
    <cellStyle name="40% - uthevingsfarge 4 46 3" xfId="4977" xr:uid="{00000000-0005-0000-0000-000026530000}"/>
    <cellStyle name="40% - uthevingsfarge 4 46 4" xfId="46786" xr:uid="{00000000-0005-0000-0000-000027530000}"/>
    <cellStyle name="40% - uthevingsfarge 4 46_4 manuell" xfId="55302"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7" xr:uid="{00000000-0005-0000-0000-00002C530000}"/>
    <cellStyle name="40% - uthevingsfarge 4 47 2_4 manuell" xfId="55303" xr:uid="{B7F7E390-2C84-49F4-9BA4-002CB8E17A5E}"/>
    <cellStyle name="40% - uthevingsfarge 4 47 3" xfId="4981" xr:uid="{00000000-0005-0000-0000-00002E530000}"/>
    <cellStyle name="40% - uthevingsfarge 4 47 4" xfId="46788" xr:uid="{00000000-0005-0000-0000-00002F530000}"/>
    <cellStyle name="40% - uthevingsfarge 4 47_4 manuell" xfId="55304"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9" xr:uid="{00000000-0005-0000-0000-000034530000}"/>
    <cellStyle name="40% - uthevingsfarge 4 48 2_4 manuell" xfId="55305" xr:uid="{BF53E383-9F35-4B66-BEB2-F59BFE707A30}"/>
    <cellStyle name="40% - uthevingsfarge 4 48 3" xfId="4985" xr:uid="{00000000-0005-0000-0000-000036530000}"/>
    <cellStyle name="40% - uthevingsfarge 4 48 4" xfId="46790" xr:uid="{00000000-0005-0000-0000-000037530000}"/>
    <cellStyle name="40% - uthevingsfarge 4 48_4 manuell" xfId="55306"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1" xr:uid="{00000000-0005-0000-0000-00003C530000}"/>
    <cellStyle name="40% - uthevingsfarge 4 49 2_4 manuell" xfId="55307" xr:uid="{5BE078EF-CDB8-4B4A-8B6A-4D294DBA64C8}"/>
    <cellStyle name="40% - uthevingsfarge 4 49 3" xfId="4989" xr:uid="{00000000-0005-0000-0000-00003E530000}"/>
    <cellStyle name="40% - uthevingsfarge 4 49 4" xfId="46792" xr:uid="{00000000-0005-0000-0000-00003F530000}"/>
    <cellStyle name="40% - uthevingsfarge 4 49_4 manuell" xfId="55308"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3" xr:uid="{00000000-0005-0000-0000-000044530000}"/>
    <cellStyle name="40% - uthevingsfarge 4 5 2 2 2 2" xfId="46794" xr:uid="{00000000-0005-0000-0000-000045530000}"/>
    <cellStyle name="40% - uthevingsfarge 4 5 2 2 3" xfId="46795" xr:uid="{00000000-0005-0000-0000-000046530000}"/>
    <cellStyle name="40% - uthevingsfarge 4 5 2 2_3. Chng in credit spreads" xfId="46796" xr:uid="{00000000-0005-0000-0000-000047530000}"/>
    <cellStyle name="40% - uthevingsfarge 4 5 2 3" xfId="46797" xr:uid="{00000000-0005-0000-0000-000048530000}"/>
    <cellStyle name="40% - uthevingsfarge 4 5 2 3 2" xfId="46798" xr:uid="{00000000-0005-0000-0000-000049530000}"/>
    <cellStyle name="40% - uthevingsfarge 4 5 2 3 2 2" xfId="46799" xr:uid="{00000000-0005-0000-0000-00004A530000}"/>
    <cellStyle name="40% - uthevingsfarge 4 5 2 3 3" xfId="46800" xr:uid="{00000000-0005-0000-0000-00004B530000}"/>
    <cellStyle name="40% - uthevingsfarge 4 5 2 3_3. Chng in credit spreads" xfId="46801" xr:uid="{00000000-0005-0000-0000-00004C530000}"/>
    <cellStyle name="40% - uthevingsfarge 4 5 2 4" xfId="46802" xr:uid="{00000000-0005-0000-0000-00004D530000}"/>
    <cellStyle name="40% - uthevingsfarge 4 5 2 4 2" xfId="46803" xr:uid="{00000000-0005-0000-0000-00004E530000}"/>
    <cellStyle name="40% - uthevingsfarge 4 5 2 5" xfId="46804" xr:uid="{00000000-0005-0000-0000-00004F530000}"/>
    <cellStyle name="40% - uthevingsfarge 4 5 2_3. Chng in credit spreads" xfId="46805" xr:uid="{00000000-0005-0000-0000-000050530000}"/>
    <cellStyle name="40% - uthevingsfarge 4 5 3" xfId="4993" xr:uid="{00000000-0005-0000-0000-000051530000}"/>
    <cellStyle name="40% - uthevingsfarge 4 5 3 2" xfId="17161" xr:uid="{00000000-0005-0000-0000-000052530000}"/>
    <cellStyle name="40% - uthevingsfarge 4 5 3 2 2" xfId="46806" xr:uid="{00000000-0005-0000-0000-000053530000}"/>
    <cellStyle name="40% - uthevingsfarge 4 5 3 3" xfId="46807" xr:uid="{00000000-0005-0000-0000-000054530000}"/>
    <cellStyle name="40% - uthevingsfarge 4 5 3_3. Chng in credit spreads" xfId="46808" xr:uid="{00000000-0005-0000-0000-000055530000}"/>
    <cellStyle name="40% - uthevingsfarge 4 5 4" xfId="17162" xr:uid="{00000000-0005-0000-0000-000056530000}"/>
    <cellStyle name="40% - uthevingsfarge 4 5 4 2" xfId="46809" xr:uid="{00000000-0005-0000-0000-000057530000}"/>
    <cellStyle name="40% - uthevingsfarge 4 5 4 2 2" xfId="46810" xr:uid="{00000000-0005-0000-0000-000058530000}"/>
    <cellStyle name="40% - uthevingsfarge 4 5 4 3" xfId="46811" xr:uid="{00000000-0005-0000-0000-000059530000}"/>
    <cellStyle name="40% - uthevingsfarge 4 5 4_3. Chng in credit spreads" xfId="46812" xr:uid="{00000000-0005-0000-0000-00005A530000}"/>
    <cellStyle name="40% - uthevingsfarge 4 5 5" xfId="17163" xr:uid="{00000000-0005-0000-0000-00005B530000}"/>
    <cellStyle name="40% - uthevingsfarge 4 5 5 2" xfId="46813" xr:uid="{00000000-0005-0000-0000-00005C530000}"/>
    <cellStyle name="40% - uthevingsfarge 4 5 6" xfId="39954" xr:uid="{00000000-0005-0000-0000-00005D530000}"/>
    <cellStyle name="40% - uthevingsfarge 4 5 7" xfId="46814" xr:uid="{00000000-0005-0000-0000-00005E530000}"/>
    <cellStyle name="40% - uthevingsfarge 4 5 8" xfId="46815" xr:uid="{00000000-0005-0000-0000-00005F530000}"/>
    <cellStyle name="40% - uthevingsfarge 4 5 9" xfId="46816" xr:uid="{00000000-0005-0000-0000-000060530000}"/>
    <cellStyle name="40% - uthevingsfarge 4 5_3. Chng in credit spreads" xfId="46817"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8" xr:uid="{00000000-0005-0000-0000-000065530000}"/>
    <cellStyle name="40% - uthevingsfarge 4 50 2_4 manuell" xfId="55309" xr:uid="{D2DF1D60-81B6-49AF-BA08-E84A141293D7}"/>
    <cellStyle name="40% - uthevingsfarge 4 50 3" xfId="4997" xr:uid="{00000000-0005-0000-0000-000067530000}"/>
    <cellStyle name="40% - uthevingsfarge 4 50 4" xfId="46819" xr:uid="{00000000-0005-0000-0000-000068530000}"/>
    <cellStyle name="40% - uthevingsfarge 4 50_4 manuell" xfId="55310"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20" xr:uid="{00000000-0005-0000-0000-00006D530000}"/>
    <cellStyle name="40% - uthevingsfarge 4 51 2_4 manuell" xfId="55311" xr:uid="{40ADF08F-CA5E-42F5-A1AA-B503D89E0333}"/>
    <cellStyle name="40% - uthevingsfarge 4 51 3" xfId="5001" xr:uid="{00000000-0005-0000-0000-00006F530000}"/>
    <cellStyle name="40% - uthevingsfarge 4 51 4" xfId="46821" xr:uid="{00000000-0005-0000-0000-000070530000}"/>
    <cellStyle name="40% - uthevingsfarge 4 51_4 manuell" xfId="55312"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2" xr:uid="{00000000-0005-0000-0000-000075530000}"/>
    <cellStyle name="40% - uthevingsfarge 4 52 2_4 manuell" xfId="55313" xr:uid="{B537AED7-C16B-40B4-A126-895916D0438C}"/>
    <cellStyle name="40% - uthevingsfarge 4 52 3" xfId="5005" xr:uid="{00000000-0005-0000-0000-000077530000}"/>
    <cellStyle name="40% - uthevingsfarge 4 52 4" xfId="46823" xr:uid="{00000000-0005-0000-0000-000078530000}"/>
    <cellStyle name="40% - uthevingsfarge 4 52_4 manuell" xfId="55314"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4" xr:uid="{00000000-0005-0000-0000-00007D530000}"/>
    <cellStyle name="40% - uthevingsfarge 4 53 2_4 manuell" xfId="55315" xr:uid="{AE9967E7-B3D7-4780-A9CC-4F42BC4EADC7}"/>
    <cellStyle name="40% - uthevingsfarge 4 53 3" xfId="5009" xr:uid="{00000000-0005-0000-0000-00007F530000}"/>
    <cellStyle name="40% - uthevingsfarge 4 53 4" xfId="46825" xr:uid="{00000000-0005-0000-0000-000080530000}"/>
    <cellStyle name="40% - uthevingsfarge 4 53_4 manuell" xfId="55316"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6" xr:uid="{00000000-0005-0000-0000-000085530000}"/>
    <cellStyle name="40% - uthevingsfarge 4 54 2_4 manuell" xfId="55317" xr:uid="{4211B73D-1267-41E7-B129-9E2CBEE48C96}"/>
    <cellStyle name="40% - uthevingsfarge 4 54 3" xfId="5013" xr:uid="{00000000-0005-0000-0000-000087530000}"/>
    <cellStyle name="40% - uthevingsfarge 4 54 4" xfId="46827" xr:uid="{00000000-0005-0000-0000-000088530000}"/>
    <cellStyle name="40% - uthevingsfarge 4 54_4 manuell" xfId="55318"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8" xr:uid="{00000000-0005-0000-0000-00008D530000}"/>
    <cellStyle name="40% - uthevingsfarge 4 55 2_4 manuell" xfId="55319" xr:uid="{94B05532-06E6-4EDC-A261-48AA6EA63089}"/>
    <cellStyle name="40% - uthevingsfarge 4 55 3" xfId="5017" xr:uid="{00000000-0005-0000-0000-00008F530000}"/>
    <cellStyle name="40% - uthevingsfarge 4 55 4" xfId="46829" xr:uid="{00000000-0005-0000-0000-000090530000}"/>
    <cellStyle name="40% - uthevingsfarge 4 55_4 manuell" xfId="55320"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30" xr:uid="{00000000-0005-0000-0000-000095530000}"/>
    <cellStyle name="40% - uthevingsfarge 4 56 2_4 manuell" xfId="55321" xr:uid="{5E1F6C6E-8C53-4110-AA12-B61CF3D4BB08}"/>
    <cellStyle name="40% - uthevingsfarge 4 56 3" xfId="5021" xr:uid="{00000000-0005-0000-0000-000097530000}"/>
    <cellStyle name="40% - uthevingsfarge 4 56 4" xfId="46831" xr:uid="{00000000-0005-0000-0000-000098530000}"/>
    <cellStyle name="40% - uthevingsfarge 4 56_4 manuell" xfId="55322"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2" xr:uid="{00000000-0005-0000-0000-00009D530000}"/>
    <cellStyle name="40% - uthevingsfarge 4 57 2_4 manuell" xfId="55323" xr:uid="{CEF1033B-16E7-436C-9D36-92E249CED469}"/>
    <cellStyle name="40% - uthevingsfarge 4 57 3" xfId="5025" xr:uid="{00000000-0005-0000-0000-00009F530000}"/>
    <cellStyle name="40% - uthevingsfarge 4 57 4" xfId="46833" xr:uid="{00000000-0005-0000-0000-0000A0530000}"/>
    <cellStyle name="40% - uthevingsfarge 4 57_4 manuell" xfId="55324"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4" xr:uid="{00000000-0005-0000-0000-0000A5530000}"/>
    <cellStyle name="40% - uthevingsfarge 4 58 2_4 manuell" xfId="55325" xr:uid="{72ED1E70-68CB-4B0E-B749-C498E75BBDFD}"/>
    <cellStyle name="40% - uthevingsfarge 4 58 3" xfId="5029" xr:uid="{00000000-0005-0000-0000-0000A7530000}"/>
    <cellStyle name="40% - uthevingsfarge 4 58 4" xfId="46835" xr:uid="{00000000-0005-0000-0000-0000A8530000}"/>
    <cellStyle name="40% - uthevingsfarge 4 58_4 manuell" xfId="55326"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6" xr:uid="{00000000-0005-0000-0000-0000AD530000}"/>
    <cellStyle name="40% - uthevingsfarge 4 59 2_4 manuell" xfId="55327" xr:uid="{A01838A0-A80F-4F78-B25B-D9F439DED23B}"/>
    <cellStyle name="40% - uthevingsfarge 4 59 3" xfId="5033" xr:uid="{00000000-0005-0000-0000-0000AF530000}"/>
    <cellStyle name="40% - uthevingsfarge 4 59 4" xfId="46837" xr:uid="{00000000-0005-0000-0000-0000B0530000}"/>
    <cellStyle name="40% - uthevingsfarge 4 59_4 manuell" xfId="55328"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8" xr:uid="{00000000-0005-0000-0000-0000B5530000}"/>
    <cellStyle name="40% - uthevingsfarge 4 6 2 2_CC1" xfId="55329" xr:uid="{5035B5AC-17EF-48B9-A93F-4BD33E37ED0B}"/>
    <cellStyle name="40% - uthevingsfarge 4 6 2 3" xfId="46839" xr:uid="{00000000-0005-0000-0000-0000B6530000}"/>
    <cellStyle name="40% - uthevingsfarge 4 6 2 4" xfId="46840" xr:uid="{00000000-0005-0000-0000-0000B7530000}"/>
    <cellStyle name="40% - uthevingsfarge 4 6 2_3. Chng in credit spreads" xfId="46841" xr:uid="{00000000-0005-0000-0000-0000B8530000}"/>
    <cellStyle name="40% - uthevingsfarge 4 6 3" xfId="5037" xr:uid="{00000000-0005-0000-0000-0000B9530000}"/>
    <cellStyle name="40% - uthevingsfarge 4 6 3 2" xfId="17164" xr:uid="{00000000-0005-0000-0000-0000BA530000}"/>
    <cellStyle name="40% - uthevingsfarge 4 6 3 2 2" xfId="46842" xr:uid="{00000000-0005-0000-0000-0000BB530000}"/>
    <cellStyle name="40% - uthevingsfarge 4 6 3 3" xfId="46843" xr:uid="{00000000-0005-0000-0000-0000BC530000}"/>
    <cellStyle name="40% - uthevingsfarge 4 6 3_3. Chng in credit spreads" xfId="46844" xr:uid="{00000000-0005-0000-0000-0000BD530000}"/>
    <cellStyle name="40% - uthevingsfarge 4 6 4" xfId="17165" xr:uid="{00000000-0005-0000-0000-0000BE530000}"/>
    <cellStyle name="40% - uthevingsfarge 4 6 4 2" xfId="46845" xr:uid="{00000000-0005-0000-0000-0000BF530000}"/>
    <cellStyle name="40% - uthevingsfarge 4 6 5" xfId="17166" xr:uid="{00000000-0005-0000-0000-0000C0530000}"/>
    <cellStyle name="40% - uthevingsfarge 4 6 6" xfId="39955" xr:uid="{00000000-0005-0000-0000-0000C1530000}"/>
    <cellStyle name="40% - uthevingsfarge 4 6 7" xfId="46846" xr:uid="{00000000-0005-0000-0000-0000C2530000}"/>
    <cellStyle name="40% - uthevingsfarge 4 6 8" xfId="46847" xr:uid="{00000000-0005-0000-0000-0000C3530000}"/>
    <cellStyle name="40% - uthevingsfarge 4 6 9" xfId="46848" xr:uid="{00000000-0005-0000-0000-0000C4530000}"/>
    <cellStyle name="40% - uthevingsfarge 4 6_3. Chng in credit spreads" xfId="46849"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50" xr:uid="{00000000-0005-0000-0000-0000E0530000}"/>
    <cellStyle name="40% - uthevingsfarge 4 69" xfId="46851"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2" xr:uid="{00000000-0005-0000-0000-0000E5530000}"/>
    <cellStyle name="40% - uthevingsfarge 4 7 2 4" xfId="46853" xr:uid="{00000000-0005-0000-0000-0000E6530000}"/>
    <cellStyle name="40% - uthevingsfarge 4 7 2_4 manuell" xfId="55330"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4" xr:uid="{00000000-0005-0000-0000-0000ED530000}"/>
    <cellStyle name="40% - uthevingsfarge 4 7 7" xfId="46855" xr:uid="{00000000-0005-0000-0000-0000EE530000}"/>
    <cellStyle name="40% - uthevingsfarge 4 7 8" xfId="46856" xr:uid="{00000000-0005-0000-0000-0000EF530000}"/>
    <cellStyle name="40% - uthevingsfarge 4 7_3. Chng in credit spreads" xfId="46857" xr:uid="{00000000-0005-0000-0000-0000F0530000}"/>
    <cellStyle name="40% - uthevingsfarge 4 70" xfId="46858" xr:uid="{00000000-0005-0000-0000-0000F1530000}"/>
    <cellStyle name="40% - uthevingsfarge 4 71" xfId="46859" xr:uid="{00000000-0005-0000-0000-0000F2530000}"/>
    <cellStyle name="40% - uthevingsfarge 4 72" xfId="46860" xr:uid="{00000000-0005-0000-0000-0000F3530000}"/>
    <cellStyle name="40% - uthevingsfarge 4 73" xfId="46861" xr:uid="{00000000-0005-0000-0000-0000F4530000}"/>
    <cellStyle name="40% - uthevingsfarge 4 74" xfId="46862"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3" xr:uid="{00000000-0005-0000-0000-0000F9530000}"/>
    <cellStyle name="40% - uthevingsfarge 4 8 2 4" xfId="46864" xr:uid="{00000000-0005-0000-0000-0000FA530000}"/>
    <cellStyle name="40% - uthevingsfarge 4 8 2_4 manuell" xfId="55331" xr:uid="{58063659-5ACD-4003-B159-8377DAFB655A}"/>
    <cellStyle name="40% - uthevingsfarge 4 8 3" xfId="5045" xr:uid="{00000000-0005-0000-0000-0000FC530000}"/>
    <cellStyle name="40% - uthevingsfarge 4 8 4" xfId="46865" xr:uid="{00000000-0005-0000-0000-0000FD530000}"/>
    <cellStyle name="40% - uthevingsfarge 4 8 5" xfId="46866" xr:uid="{00000000-0005-0000-0000-0000FE530000}"/>
    <cellStyle name="40% - uthevingsfarge 4 8_3. Chng in credit spreads" xfId="46867"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8" xr:uid="{00000000-0005-0000-0000-000003540000}"/>
    <cellStyle name="40% - uthevingsfarge 4 9 2_4 manuell" xfId="55332" xr:uid="{21DFD38B-F526-4B61-B9CE-9194C6E67EC8}"/>
    <cellStyle name="40% - uthevingsfarge 4 9 3" xfId="5049" xr:uid="{00000000-0005-0000-0000-000005540000}"/>
    <cellStyle name="40% - uthevingsfarge 4 9 4" xfId="46869" xr:uid="{00000000-0005-0000-0000-000006540000}"/>
    <cellStyle name="40% - uthevingsfarge 4 9 5" xfId="46870" xr:uid="{00000000-0005-0000-0000-000007540000}"/>
    <cellStyle name="40% - uthevingsfarge 4 9_4 manuell" xfId="55333" xr:uid="{E36A0E07-4393-49A4-9BFA-B07FE76B8AF9}"/>
    <cellStyle name="40% - uthevingsfarge 4_4 manuell" xfId="55334"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1" xr:uid="{00000000-0005-0000-0000-00000E540000}"/>
    <cellStyle name="40% - uthevingsfarge 5 10 2_4 manuell" xfId="55335" xr:uid="{FDDDCEE7-881A-48E7-9B88-D92D4E20B620}"/>
    <cellStyle name="40% - uthevingsfarge 5 10 3" xfId="5053" xr:uid="{00000000-0005-0000-0000-000010540000}"/>
    <cellStyle name="40% - uthevingsfarge 5 10 4" xfId="46872" xr:uid="{00000000-0005-0000-0000-000011540000}"/>
    <cellStyle name="40% - uthevingsfarge 5 10 5" xfId="46873" xr:uid="{00000000-0005-0000-0000-000012540000}"/>
    <cellStyle name="40% - uthevingsfarge 5 10_4 manuell" xfId="55336"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4" xr:uid="{00000000-0005-0000-0000-000017540000}"/>
    <cellStyle name="40% - uthevingsfarge 5 11 2_4 manuell" xfId="55337" xr:uid="{2CFF4C42-9415-4DC9-8D1A-603D43F0AE50}"/>
    <cellStyle name="40% - uthevingsfarge 5 11 3" xfId="5057" xr:uid="{00000000-0005-0000-0000-000019540000}"/>
    <cellStyle name="40% - uthevingsfarge 5 11 4" xfId="46875" xr:uid="{00000000-0005-0000-0000-00001A540000}"/>
    <cellStyle name="40% - uthevingsfarge 5 11_4 manuell" xfId="55338"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6" xr:uid="{00000000-0005-0000-0000-00001F540000}"/>
    <cellStyle name="40% - uthevingsfarge 5 12 2_4 manuell" xfId="55339" xr:uid="{B2F17EEA-BF69-4F23-9E12-836CBCA65538}"/>
    <cellStyle name="40% - uthevingsfarge 5 12 3" xfId="5061" xr:uid="{00000000-0005-0000-0000-000021540000}"/>
    <cellStyle name="40% - uthevingsfarge 5 12 4" xfId="46877" xr:uid="{00000000-0005-0000-0000-000022540000}"/>
    <cellStyle name="40% - uthevingsfarge 5 12_4 manuell" xfId="55340"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8" xr:uid="{00000000-0005-0000-0000-000027540000}"/>
    <cellStyle name="40% - uthevingsfarge 5 13 2_4 manuell" xfId="55341" xr:uid="{A2B59DBD-768E-419B-B704-E6F1E1B0CE69}"/>
    <cellStyle name="40% - uthevingsfarge 5 13 3" xfId="5065" xr:uid="{00000000-0005-0000-0000-000029540000}"/>
    <cellStyle name="40% - uthevingsfarge 5 13 4" xfId="46879" xr:uid="{00000000-0005-0000-0000-00002A540000}"/>
    <cellStyle name="40% - uthevingsfarge 5 13_4 manuell" xfId="55342"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80" xr:uid="{00000000-0005-0000-0000-00002F540000}"/>
    <cellStyle name="40% - uthevingsfarge 5 14 2_4 manuell" xfId="55343" xr:uid="{F68A2E15-5EC9-4F5B-A9EA-D03F17DF4B58}"/>
    <cellStyle name="40% - uthevingsfarge 5 14 3" xfId="5069" xr:uid="{00000000-0005-0000-0000-000031540000}"/>
    <cellStyle name="40% - uthevingsfarge 5 14 4" xfId="46881" xr:uid="{00000000-0005-0000-0000-000032540000}"/>
    <cellStyle name="40% - uthevingsfarge 5 14_4 manuell" xfId="55344"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2" xr:uid="{00000000-0005-0000-0000-000037540000}"/>
    <cellStyle name="40% - uthevingsfarge 5 15 2_4 manuell" xfId="55345" xr:uid="{75804E07-12ED-45A7-92B3-F7D42F890B46}"/>
    <cellStyle name="40% - uthevingsfarge 5 15 3" xfId="5073" xr:uid="{00000000-0005-0000-0000-000039540000}"/>
    <cellStyle name="40% - uthevingsfarge 5 15 4" xfId="46883" xr:uid="{00000000-0005-0000-0000-00003A540000}"/>
    <cellStyle name="40% - uthevingsfarge 5 15_4 manuell" xfId="55346"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4" xr:uid="{00000000-0005-0000-0000-00003F540000}"/>
    <cellStyle name="40% - uthevingsfarge 5 16 2_4 manuell" xfId="55347" xr:uid="{26C13AB6-DE77-426D-97BB-DB2541D07C9F}"/>
    <cellStyle name="40% - uthevingsfarge 5 16 3" xfId="5077" xr:uid="{00000000-0005-0000-0000-000041540000}"/>
    <cellStyle name="40% - uthevingsfarge 5 16 4" xfId="46885" xr:uid="{00000000-0005-0000-0000-000042540000}"/>
    <cellStyle name="40% - uthevingsfarge 5 16_4 manuell" xfId="55348"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6" xr:uid="{00000000-0005-0000-0000-000047540000}"/>
    <cellStyle name="40% - uthevingsfarge 5 17 2_4 manuell" xfId="55349" xr:uid="{AF260B24-8C86-495C-BFC8-604F6828E13D}"/>
    <cellStyle name="40% - uthevingsfarge 5 17 3" xfId="5081" xr:uid="{00000000-0005-0000-0000-000049540000}"/>
    <cellStyle name="40% - uthevingsfarge 5 17 4" xfId="46887" xr:uid="{00000000-0005-0000-0000-00004A540000}"/>
    <cellStyle name="40% - uthevingsfarge 5 17_4 manuell" xfId="55350"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8" xr:uid="{00000000-0005-0000-0000-00004F540000}"/>
    <cellStyle name="40% - uthevingsfarge 5 18 2_4 manuell" xfId="55351" xr:uid="{9D9A2E0B-6BEC-4205-9E75-4E18452E65B1}"/>
    <cellStyle name="40% - uthevingsfarge 5 18 3" xfId="5085" xr:uid="{00000000-0005-0000-0000-000051540000}"/>
    <cellStyle name="40% - uthevingsfarge 5 18 4" xfId="46889" xr:uid="{00000000-0005-0000-0000-000052540000}"/>
    <cellStyle name="40% - uthevingsfarge 5 18_4 manuell" xfId="55352"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90" xr:uid="{00000000-0005-0000-0000-000057540000}"/>
    <cellStyle name="40% - uthevingsfarge 5 19 2_4 manuell" xfId="55353" xr:uid="{9EA7393F-A64B-4287-A6C5-4273515558F8}"/>
    <cellStyle name="40% - uthevingsfarge 5 19 3" xfId="5089" xr:uid="{00000000-0005-0000-0000-000059540000}"/>
    <cellStyle name="40% - uthevingsfarge 5 19 4" xfId="46891" xr:uid="{00000000-0005-0000-0000-00005A540000}"/>
    <cellStyle name="40% - uthevingsfarge 5 19_4 manuell" xfId="55354"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2" xr:uid="{00000000-0005-0000-0000-000063540000}"/>
    <cellStyle name="40% - uthevingsfarge 5 2 14" xfId="46893" xr:uid="{00000000-0005-0000-0000-000064540000}"/>
    <cellStyle name="40% - uthevingsfarge 5 2 15" xfId="46894" xr:uid="{00000000-0005-0000-0000-000065540000}"/>
    <cellStyle name="40% - uthevingsfarge 5 2 16" xfId="46895" xr:uid="{00000000-0005-0000-0000-000066540000}"/>
    <cellStyle name="40% - uthevingsfarge 5 2 2" xfId="5091" xr:uid="{00000000-0005-0000-0000-000067540000}"/>
    <cellStyle name="40% - uthevingsfarge 5 2 2 10" xfId="46896" xr:uid="{00000000-0005-0000-0000-000068540000}"/>
    <cellStyle name="40% - uthevingsfarge 5 2 2 11" xfId="46897" xr:uid="{00000000-0005-0000-0000-000069540000}"/>
    <cellStyle name="40% - uthevingsfarge 5 2 2 2" xfId="5092" xr:uid="{00000000-0005-0000-0000-00006A540000}"/>
    <cellStyle name="40% - uthevingsfarge 5 2 2 2 10" xfId="46898" xr:uid="{00000000-0005-0000-0000-00006B540000}"/>
    <cellStyle name="40% - uthevingsfarge 5 2 2 2 2" xfId="17192" xr:uid="{00000000-0005-0000-0000-00006C540000}"/>
    <cellStyle name="40% - uthevingsfarge 5 2 2 2 2 2" xfId="17193" xr:uid="{00000000-0005-0000-0000-00006D540000}"/>
    <cellStyle name="40% - uthevingsfarge 5 2 2 2 2 2 2" xfId="46899" xr:uid="{00000000-0005-0000-0000-00006E540000}"/>
    <cellStyle name="40% - uthevingsfarge 5 2 2 2 2 2 2 2" xfId="46900" xr:uid="{00000000-0005-0000-0000-00006F540000}"/>
    <cellStyle name="40% - uthevingsfarge 5 2 2 2 2 2 3" xfId="46901" xr:uid="{00000000-0005-0000-0000-000070540000}"/>
    <cellStyle name="40% - uthevingsfarge 5 2 2 2 2 2_3. Chng in credit spreads" xfId="46902" xr:uid="{00000000-0005-0000-0000-000071540000}"/>
    <cellStyle name="40% - uthevingsfarge 5 2 2 2 2 3" xfId="17194" xr:uid="{00000000-0005-0000-0000-000072540000}"/>
    <cellStyle name="40% - uthevingsfarge 5 2 2 2 2 3 2" xfId="46903" xr:uid="{00000000-0005-0000-0000-000073540000}"/>
    <cellStyle name="40% - uthevingsfarge 5 2 2 2 2 4" xfId="46904" xr:uid="{00000000-0005-0000-0000-000074540000}"/>
    <cellStyle name="40% - uthevingsfarge 5 2 2 2 2 5" xfId="46905" xr:uid="{00000000-0005-0000-0000-000075540000}"/>
    <cellStyle name="40% - uthevingsfarge 5 2 2 2 2 6" xfId="46906" xr:uid="{00000000-0005-0000-0000-000076540000}"/>
    <cellStyle name="40% - uthevingsfarge 5 2 2 2 2_3. Chng in credit spreads" xfId="46907" xr:uid="{00000000-0005-0000-0000-000077540000}"/>
    <cellStyle name="40% - uthevingsfarge 5 2 2 2 3" xfId="17195" xr:uid="{00000000-0005-0000-0000-000078540000}"/>
    <cellStyle name="40% - uthevingsfarge 5 2 2 2 3 2" xfId="17196" xr:uid="{00000000-0005-0000-0000-000079540000}"/>
    <cellStyle name="40% - uthevingsfarge 5 2 2 2 3 2 2" xfId="46908" xr:uid="{00000000-0005-0000-0000-00007A540000}"/>
    <cellStyle name="40% - uthevingsfarge 5 2 2 2 3 2 2 2" xfId="46909" xr:uid="{00000000-0005-0000-0000-00007B540000}"/>
    <cellStyle name="40% - uthevingsfarge 5 2 2 2 3 2 3" xfId="46910" xr:uid="{00000000-0005-0000-0000-00007C540000}"/>
    <cellStyle name="40% - uthevingsfarge 5 2 2 2 3 2_3. Chng in credit spreads" xfId="46911" xr:uid="{00000000-0005-0000-0000-00007D540000}"/>
    <cellStyle name="40% - uthevingsfarge 5 2 2 2 3 3" xfId="17197" xr:uid="{00000000-0005-0000-0000-00007E540000}"/>
    <cellStyle name="40% - uthevingsfarge 5 2 2 2 3 3 2" xfId="46912" xr:uid="{00000000-0005-0000-0000-00007F540000}"/>
    <cellStyle name="40% - uthevingsfarge 5 2 2 2 3 4" xfId="46913" xr:uid="{00000000-0005-0000-0000-000080540000}"/>
    <cellStyle name="40% - uthevingsfarge 5 2 2 2 3 5" xfId="46914" xr:uid="{00000000-0005-0000-0000-000081540000}"/>
    <cellStyle name="40% - uthevingsfarge 5 2 2 2 3 6" xfId="46915" xr:uid="{00000000-0005-0000-0000-000082540000}"/>
    <cellStyle name="40% - uthevingsfarge 5 2 2 2 3_3. Chng in credit spreads" xfId="46916" xr:uid="{00000000-0005-0000-0000-000083540000}"/>
    <cellStyle name="40% - uthevingsfarge 5 2 2 2 4" xfId="17198" xr:uid="{00000000-0005-0000-0000-000084540000}"/>
    <cellStyle name="40% - uthevingsfarge 5 2 2 2 4 2" xfId="17199" xr:uid="{00000000-0005-0000-0000-000085540000}"/>
    <cellStyle name="40% - uthevingsfarge 5 2 2 2 4 2 2" xfId="46917" xr:uid="{00000000-0005-0000-0000-000086540000}"/>
    <cellStyle name="40% - uthevingsfarge 5 2 2 2 4 3" xfId="17200" xr:uid="{00000000-0005-0000-0000-000087540000}"/>
    <cellStyle name="40% - uthevingsfarge 5 2 2 2 4 4" xfId="46918" xr:uid="{00000000-0005-0000-0000-000088540000}"/>
    <cellStyle name="40% - uthevingsfarge 5 2 2 2 4 5" xfId="46919" xr:uid="{00000000-0005-0000-0000-000089540000}"/>
    <cellStyle name="40% - uthevingsfarge 5 2 2 2 4 6" xfId="46920" xr:uid="{00000000-0005-0000-0000-00008A540000}"/>
    <cellStyle name="40% - uthevingsfarge 5 2 2 2 4_3. Chng in credit spreads" xfId="46921" xr:uid="{00000000-0005-0000-0000-00008B540000}"/>
    <cellStyle name="40% - uthevingsfarge 5 2 2 2 5" xfId="17201" xr:uid="{00000000-0005-0000-0000-00008C540000}"/>
    <cellStyle name="40% - uthevingsfarge 5 2 2 2 5 2" xfId="17202" xr:uid="{00000000-0005-0000-0000-00008D540000}"/>
    <cellStyle name="40% - uthevingsfarge 5 2 2 2 5 2 2" xfId="46922" xr:uid="{00000000-0005-0000-0000-00008E540000}"/>
    <cellStyle name="40% - uthevingsfarge 5 2 2 2 5 3" xfId="17203" xr:uid="{00000000-0005-0000-0000-00008F540000}"/>
    <cellStyle name="40% - uthevingsfarge 5 2 2 2 5 4" xfId="46923" xr:uid="{00000000-0005-0000-0000-000090540000}"/>
    <cellStyle name="40% - uthevingsfarge 5 2 2 2 5 5" xfId="46924" xr:uid="{00000000-0005-0000-0000-000091540000}"/>
    <cellStyle name="40% - uthevingsfarge 5 2 2 2 5_3. Chng in credit spreads" xfId="46925" xr:uid="{00000000-0005-0000-0000-000092540000}"/>
    <cellStyle name="40% - uthevingsfarge 5 2 2 2 6" xfId="17204" xr:uid="{00000000-0005-0000-0000-000093540000}"/>
    <cellStyle name="40% - uthevingsfarge 5 2 2 2 6 2" xfId="46926" xr:uid="{00000000-0005-0000-0000-000094540000}"/>
    <cellStyle name="40% - uthevingsfarge 5 2 2 2 7" xfId="17205" xr:uid="{00000000-0005-0000-0000-000095540000}"/>
    <cellStyle name="40% - uthevingsfarge 5 2 2 2 8" xfId="46927" xr:uid="{00000000-0005-0000-0000-000096540000}"/>
    <cellStyle name="40% - uthevingsfarge 5 2 2 2 9" xfId="46928" xr:uid="{00000000-0005-0000-0000-000097540000}"/>
    <cellStyle name="40% - uthevingsfarge 5 2 2 2_3. Chng in credit spreads" xfId="46929" xr:uid="{00000000-0005-0000-0000-000098540000}"/>
    <cellStyle name="40% - uthevingsfarge 5 2 2 3" xfId="17206" xr:uid="{00000000-0005-0000-0000-000099540000}"/>
    <cellStyle name="40% - uthevingsfarge 5 2 2 3 2" xfId="17207" xr:uid="{00000000-0005-0000-0000-00009A540000}"/>
    <cellStyle name="40% - uthevingsfarge 5 2 2 3 2 2" xfId="46930" xr:uid="{00000000-0005-0000-0000-00009B540000}"/>
    <cellStyle name="40% - uthevingsfarge 5 2 2 3 2 2 2" xfId="46931" xr:uid="{00000000-0005-0000-0000-00009C540000}"/>
    <cellStyle name="40% - uthevingsfarge 5 2 2 3 2 3" xfId="46932" xr:uid="{00000000-0005-0000-0000-00009D540000}"/>
    <cellStyle name="40% - uthevingsfarge 5 2 2 3 2_3. Chng in credit spreads" xfId="46933" xr:uid="{00000000-0005-0000-0000-00009E540000}"/>
    <cellStyle name="40% - uthevingsfarge 5 2 2 3 3" xfId="17208" xr:uid="{00000000-0005-0000-0000-00009F540000}"/>
    <cellStyle name="40% - uthevingsfarge 5 2 2 3 3 2" xfId="46934" xr:uid="{00000000-0005-0000-0000-0000A0540000}"/>
    <cellStyle name="40% - uthevingsfarge 5 2 2 3 4" xfId="46935" xr:uid="{00000000-0005-0000-0000-0000A1540000}"/>
    <cellStyle name="40% - uthevingsfarge 5 2 2 3 5" xfId="46936" xr:uid="{00000000-0005-0000-0000-0000A2540000}"/>
    <cellStyle name="40% - uthevingsfarge 5 2 2 3 6" xfId="46937" xr:uid="{00000000-0005-0000-0000-0000A3540000}"/>
    <cellStyle name="40% - uthevingsfarge 5 2 2 3_3. Chng in credit spreads" xfId="46938" xr:uid="{00000000-0005-0000-0000-0000A4540000}"/>
    <cellStyle name="40% - uthevingsfarge 5 2 2 4" xfId="17209" xr:uid="{00000000-0005-0000-0000-0000A5540000}"/>
    <cellStyle name="40% - uthevingsfarge 5 2 2 4 2" xfId="17210" xr:uid="{00000000-0005-0000-0000-0000A6540000}"/>
    <cellStyle name="40% - uthevingsfarge 5 2 2 4 2 2" xfId="46939" xr:uid="{00000000-0005-0000-0000-0000A7540000}"/>
    <cellStyle name="40% - uthevingsfarge 5 2 2 4 2 2 2" xfId="46940" xr:uid="{00000000-0005-0000-0000-0000A8540000}"/>
    <cellStyle name="40% - uthevingsfarge 5 2 2 4 2 3" xfId="46941" xr:uid="{00000000-0005-0000-0000-0000A9540000}"/>
    <cellStyle name="40% - uthevingsfarge 5 2 2 4 2_3. Chng in credit spreads" xfId="46942" xr:uid="{00000000-0005-0000-0000-0000AA540000}"/>
    <cellStyle name="40% - uthevingsfarge 5 2 2 4 3" xfId="17211" xr:uid="{00000000-0005-0000-0000-0000AB540000}"/>
    <cellStyle name="40% - uthevingsfarge 5 2 2 4 3 2" xfId="46943" xr:uid="{00000000-0005-0000-0000-0000AC540000}"/>
    <cellStyle name="40% - uthevingsfarge 5 2 2 4 4" xfId="46944" xr:uid="{00000000-0005-0000-0000-0000AD540000}"/>
    <cellStyle name="40% - uthevingsfarge 5 2 2 4 5" xfId="46945" xr:uid="{00000000-0005-0000-0000-0000AE540000}"/>
    <cellStyle name="40% - uthevingsfarge 5 2 2 4 6" xfId="46946" xr:uid="{00000000-0005-0000-0000-0000AF540000}"/>
    <cellStyle name="40% - uthevingsfarge 5 2 2 4_3. Chng in credit spreads" xfId="46947" xr:uid="{00000000-0005-0000-0000-0000B0540000}"/>
    <cellStyle name="40% - uthevingsfarge 5 2 2 5" xfId="17212" xr:uid="{00000000-0005-0000-0000-0000B1540000}"/>
    <cellStyle name="40% - uthevingsfarge 5 2 2 5 2" xfId="17213" xr:uid="{00000000-0005-0000-0000-0000B2540000}"/>
    <cellStyle name="40% - uthevingsfarge 5 2 2 5 2 2" xfId="46948" xr:uid="{00000000-0005-0000-0000-0000B3540000}"/>
    <cellStyle name="40% - uthevingsfarge 5 2 2 5 2 2 2" xfId="46949" xr:uid="{00000000-0005-0000-0000-0000B4540000}"/>
    <cellStyle name="40% - uthevingsfarge 5 2 2 5 2 3" xfId="46950" xr:uid="{00000000-0005-0000-0000-0000B5540000}"/>
    <cellStyle name="40% - uthevingsfarge 5 2 2 5 2_3. Chng in credit spreads" xfId="46951" xr:uid="{00000000-0005-0000-0000-0000B6540000}"/>
    <cellStyle name="40% - uthevingsfarge 5 2 2 5 3" xfId="17214" xr:uid="{00000000-0005-0000-0000-0000B7540000}"/>
    <cellStyle name="40% - uthevingsfarge 5 2 2 5 3 2" xfId="46952" xr:uid="{00000000-0005-0000-0000-0000B8540000}"/>
    <cellStyle name="40% - uthevingsfarge 5 2 2 5 4" xfId="46953" xr:uid="{00000000-0005-0000-0000-0000B9540000}"/>
    <cellStyle name="40% - uthevingsfarge 5 2 2 5 5" xfId="46954" xr:uid="{00000000-0005-0000-0000-0000BA540000}"/>
    <cellStyle name="40% - uthevingsfarge 5 2 2 5 6" xfId="46955" xr:uid="{00000000-0005-0000-0000-0000BB540000}"/>
    <cellStyle name="40% - uthevingsfarge 5 2 2 5_3. Chng in credit spreads" xfId="46956" xr:uid="{00000000-0005-0000-0000-0000BC540000}"/>
    <cellStyle name="40% - uthevingsfarge 5 2 2 6" xfId="17215" xr:uid="{00000000-0005-0000-0000-0000BD540000}"/>
    <cellStyle name="40% - uthevingsfarge 5 2 2 6 2" xfId="17216" xr:uid="{00000000-0005-0000-0000-0000BE540000}"/>
    <cellStyle name="40% - uthevingsfarge 5 2 2 6 2 2" xfId="46957" xr:uid="{00000000-0005-0000-0000-0000BF540000}"/>
    <cellStyle name="40% - uthevingsfarge 5 2 2 6 3" xfId="17217" xr:uid="{00000000-0005-0000-0000-0000C0540000}"/>
    <cellStyle name="40% - uthevingsfarge 5 2 2 6 4" xfId="46958" xr:uid="{00000000-0005-0000-0000-0000C1540000}"/>
    <cellStyle name="40% - uthevingsfarge 5 2 2 6 5" xfId="46959" xr:uid="{00000000-0005-0000-0000-0000C2540000}"/>
    <cellStyle name="40% - uthevingsfarge 5 2 2 6 6" xfId="46960" xr:uid="{00000000-0005-0000-0000-0000C3540000}"/>
    <cellStyle name="40% - uthevingsfarge 5 2 2 6_3. Chng in credit spreads" xfId="46961" xr:uid="{00000000-0005-0000-0000-0000C4540000}"/>
    <cellStyle name="40% - uthevingsfarge 5 2 2 7" xfId="17218" xr:uid="{00000000-0005-0000-0000-0000C5540000}"/>
    <cellStyle name="40% - uthevingsfarge 5 2 2 7 2" xfId="46962" xr:uid="{00000000-0005-0000-0000-0000C6540000}"/>
    <cellStyle name="40% - uthevingsfarge 5 2 2 8" xfId="39956" xr:uid="{00000000-0005-0000-0000-0000C7540000}"/>
    <cellStyle name="40% - uthevingsfarge 5 2 2 9" xfId="46963" xr:uid="{00000000-0005-0000-0000-0000C8540000}"/>
    <cellStyle name="40% - uthevingsfarge 5 2 2_3. Chng in credit spreads" xfId="46964" xr:uid="{00000000-0005-0000-0000-0000C9540000}"/>
    <cellStyle name="40% - uthevingsfarge 5 2 3" xfId="12468" xr:uid="{00000000-0005-0000-0000-0000CA540000}"/>
    <cellStyle name="40% - uthevingsfarge 5 2 3 10" xfId="46965" xr:uid="{00000000-0005-0000-0000-0000CB540000}"/>
    <cellStyle name="40% - uthevingsfarge 5 2 3 2" xfId="17219" xr:uid="{00000000-0005-0000-0000-0000CC540000}"/>
    <cellStyle name="40% - uthevingsfarge 5 2 3 2 2" xfId="17220" xr:uid="{00000000-0005-0000-0000-0000CD540000}"/>
    <cellStyle name="40% - uthevingsfarge 5 2 3 2 2 2" xfId="46966" xr:uid="{00000000-0005-0000-0000-0000CE540000}"/>
    <cellStyle name="40% - uthevingsfarge 5 2 3 2 2 2 2" xfId="46967" xr:uid="{00000000-0005-0000-0000-0000CF540000}"/>
    <cellStyle name="40% - uthevingsfarge 5 2 3 2 2 3" xfId="46968" xr:uid="{00000000-0005-0000-0000-0000D0540000}"/>
    <cellStyle name="40% - uthevingsfarge 5 2 3 2 2_3. Chng in credit spreads" xfId="46969" xr:uid="{00000000-0005-0000-0000-0000D1540000}"/>
    <cellStyle name="40% - uthevingsfarge 5 2 3 2 3" xfId="17221" xr:uid="{00000000-0005-0000-0000-0000D2540000}"/>
    <cellStyle name="40% - uthevingsfarge 5 2 3 2 3 2" xfId="46970" xr:uid="{00000000-0005-0000-0000-0000D3540000}"/>
    <cellStyle name="40% - uthevingsfarge 5 2 3 2 3 2 2" xfId="46971" xr:uid="{00000000-0005-0000-0000-0000D4540000}"/>
    <cellStyle name="40% - uthevingsfarge 5 2 3 2 3 3" xfId="46972" xr:uid="{00000000-0005-0000-0000-0000D5540000}"/>
    <cellStyle name="40% - uthevingsfarge 5 2 3 2 3_3. Chng in credit spreads" xfId="46973" xr:uid="{00000000-0005-0000-0000-0000D6540000}"/>
    <cellStyle name="40% - uthevingsfarge 5 2 3 2 4" xfId="46974" xr:uid="{00000000-0005-0000-0000-0000D7540000}"/>
    <cellStyle name="40% - uthevingsfarge 5 2 3 2 4 2" xfId="46975" xr:uid="{00000000-0005-0000-0000-0000D8540000}"/>
    <cellStyle name="40% - uthevingsfarge 5 2 3 2 4 2 2" xfId="46976" xr:uid="{00000000-0005-0000-0000-0000D9540000}"/>
    <cellStyle name="40% - uthevingsfarge 5 2 3 2 4 3" xfId="46977" xr:uid="{00000000-0005-0000-0000-0000DA540000}"/>
    <cellStyle name="40% - uthevingsfarge 5 2 3 2 4_3. Chng in credit spreads" xfId="46978" xr:uid="{00000000-0005-0000-0000-0000DB540000}"/>
    <cellStyle name="40% - uthevingsfarge 5 2 3 2 5" xfId="46979" xr:uid="{00000000-0005-0000-0000-0000DC540000}"/>
    <cellStyle name="40% - uthevingsfarge 5 2 3 2 5 2" xfId="46980" xr:uid="{00000000-0005-0000-0000-0000DD540000}"/>
    <cellStyle name="40% - uthevingsfarge 5 2 3 2 6" xfId="46981" xr:uid="{00000000-0005-0000-0000-0000DE540000}"/>
    <cellStyle name="40% - uthevingsfarge 5 2 3 2_3. Chng in credit spreads" xfId="46982" xr:uid="{00000000-0005-0000-0000-0000DF540000}"/>
    <cellStyle name="40% - uthevingsfarge 5 2 3 3" xfId="17222" xr:uid="{00000000-0005-0000-0000-0000E0540000}"/>
    <cellStyle name="40% - uthevingsfarge 5 2 3 3 2" xfId="17223" xr:uid="{00000000-0005-0000-0000-0000E1540000}"/>
    <cellStyle name="40% - uthevingsfarge 5 2 3 3 2 2" xfId="46983" xr:uid="{00000000-0005-0000-0000-0000E2540000}"/>
    <cellStyle name="40% - uthevingsfarge 5 2 3 3 2 2 2" xfId="46984" xr:uid="{00000000-0005-0000-0000-0000E3540000}"/>
    <cellStyle name="40% - uthevingsfarge 5 2 3 3 2 3" xfId="46985" xr:uid="{00000000-0005-0000-0000-0000E4540000}"/>
    <cellStyle name="40% - uthevingsfarge 5 2 3 3 2_3. Chng in credit spreads" xfId="46986" xr:uid="{00000000-0005-0000-0000-0000E5540000}"/>
    <cellStyle name="40% - uthevingsfarge 5 2 3 3 3" xfId="17224" xr:uid="{00000000-0005-0000-0000-0000E6540000}"/>
    <cellStyle name="40% - uthevingsfarge 5 2 3 3 3 2" xfId="46987" xr:uid="{00000000-0005-0000-0000-0000E7540000}"/>
    <cellStyle name="40% - uthevingsfarge 5 2 3 3 4" xfId="46988" xr:uid="{00000000-0005-0000-0000-0000E8540000}"/>
    <cellStyle name="40% - uthevingsfarge 5 2 3 3 5" xfId="46989" xr:uid="{00000000-0005-0000-0000-0000E9540000}"/>
    <cellStyle name="40% - uthevingsfarge 5 2 3 3 6" xfId="46990" xr:uid="{00000000-0005-0000-0000-0000EA540000}"/>
    <cellStyle name="40% - uthevingsfarge 5 2 3 3_3. Chng in credit spreads" xfId="46991" xr:uid="{00000000-0005-0000-0000-0000EB540000}"/>
    <cellStyle name="40% - uthevingsfarge 5 2 3 4" xfId="17225" xr:uid="{00000000-0005-0000-0000-0000EC540000}"/>
    <cellStyle name="40% - uthevingsfarge 5 2 3 4 2" xfId="17226" xr:uid="{00000000-0005-0000-0000-0000ED540000}"/>
    <cellStyle name="40% - uthevingsfarge 5 2 3 4 2 2" xfId="46992" xr:uid="{00000000-0005-0000-0000-0000EE540000}"/>
    <cellStyle name="40% - uthevingsfarge 5 2 3 4 3" xfId="17227" xr:uid="{00000000-0005-0000-0000-0000EF540000}"/>
    <cellStyle name="40% - uthevingsfarge 5 2 3 4 4" xfId="46993" xr:uid="{00000000-0005-0000-0000-0000F0540000}"/>
    <cellStyle name="40% - uthevingsfarge 5 2 3 4 5" xfId="46994" xr:uid="{00000000-0005-0000-0000-0000F1540000}"/>
    <cellStyle name="40% - uthevingsfarge 5 2 3 4 6" xfId="46995" xr:uid="{00000000-0005-0000-0000-0000F2540000}"/>
    <cellStyle name="40% - uthevingsfarge 5 2 3 4_3. Chng in credit spreads" xfId="46996" xr:uid="{00000000-0005-0000-0000-0000F3540000}"/>
    <cellStyle name="40% - uthevingsfarge 5 2 3 5" xfId="17228" xr:uid="{00000000-0005-0000-0000-0000F4540000}"/>
    <cellStyle name="40% - uthevingsfarge 5 2 3 5 2" xfId="17229" xr:uid="{00000000-0005-0000-0000-0000F5540000}"/>
    <cellStyle name="40% - uthevingsfarge 5 2 3 5 2 2" xfId="46997" xr:uid="{00000000-0005-0000-0000-0000F6540000}"/>
    <cellStyle name="40% - uthevingsfarge 5 2 3 5 3" xfId="17230" xr:uid="{00000000-0005-0000-0000-0000F7540000}"/>
    <cellStyle name="40% - uthevingsfarge 5 2 3 5 4" xfId="46998" xr:uid="{00000000-0005-0000-0000-0000F8540000}"/>
    <cellStyle name="40% - uthevingsfarge 5 2 3 5 5" xfId="46999" xr:uid="{00000000-0005-0000-0000-0000F9540000}"/>
    <cellStyle name="40% - uthevingsfarge 5 2 3 5 6" xfId="47000" xr:uid="{00000000-0005-0000-0000-0000FA540000}"/>
    <cellStyle name="40% - uthevingsfarge 5 2 3 5_3. Chng in credit spreads" xfId="47001" xr:uid="{00000000-0005-0000-0000-0000FB540000}"/>
    <cellStyle name="40% - uthevingsfarge 5 2 3 6" xfId="17231" xr:uid="{00000000-0005-0000-0000-0000FC540000}"/>
    <cellStyle name="40% - uthevingsfarge 5 2 3 6 2" xfId="47002" xr:uid="{00000000-0005-0000-0000-0000FD540000}"/>
    <cellStyle name="40% - uthevingsfarge 5 2 3 6 2 2" xfId="47003" xr:uid="{00000000-0005-0000-0000-0000FE540000}"/>
    <cellStyle name="40% - uthevingsfarge 5 2 3 6 3" xfId="47004" xr:uid="{00000000-0005-0000-0000-0000FF540000}"/>
    <cellStyle name="40% - uthevingsfarge 5 2 3 6_3. Chng in credit spreads" xfId="47005" xr:uid="{00000000-0005-0000-0000-000000550000}"/>
    <cellStyle name="40% - uthevingsfarge 5 2 3 7" xfId="17232" xr:uid="{00000000-0005-0000-0000-000001550000}"/>
    <cellStyle name="40% - uthevingsfarge 5 2 3 7 2" xfId="47006" xr:uid="{00000000-0005-0000-0000-000002550000}"/>
    <cellStyle name="40% - uthevingsfarge 5 2 3 8" xfId="39957" xr:uid="{00000000-0005-0000-0000-000003550000}"/>
    <cellStyle name="40% - uthevingsfarge 5 2 3 9" xfId="47007" xr:uid="{00000000-0005-0000-0000-000004550000}"/>
    <cellStyle name="40% - uthevingsfarge 5 2 3_3. Chng in credit spreads" xfId="47008"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9" xr:uid="{00000000-0005-0000-0000-000009550000}"/>
    <cellStyle name="40% - uthevingsfarge 5 2 4 2 3" xfId="47010" xr:uid="{00000000-0005-0000-0000-00000A550000}"/>
    <cellStyle name="40% - uthevingsfarge 5 2 4 2_3. Chng in credit spreads" xfId="47011" xr:uid="{00000000-0005-0000-0000-00000B550000}"/>
    <cellStyle name="40% - uthevingsfarge 5 2 4 3" xfId="17236" xr:uid="{00000000-0005-0000-0000-00000C550000}"/>
    <cellStyle name="40% - uthevingsfarge 5 2 4 3 2" xfId="47012" xr:uid="{00000000-0005-0000-0000-00000D550000}"/>
    <cellStyle name="40% - uthevingsfarge 5 2 4 3 2 2" xfId="47013" xr:uid="{00000000-0005-0000-0000-00000E550000}"/>
    <cellStyle name="40% - uthevingsfarge 5 2 4 3 3" xfId="47014" xr:uid="{00000000-0005-0000-0000-00000F550000}"/>
    <cellStyle name="40% - uthevingsfarge 5 2 4 3_3. Chng in credit spreads" xfId="47015" xr:uid="{00000000-0005-0000-0000-000010550000}"/>
    <cellStyle name="40% - uthevingsfarge 5 2 4 4" xfId="17237" xr:uid="{00000000-0005-0000-0000-000011550000}"/>
    <cellStyle name="40% - uthevingsfarge 5 2 4 4 2" xfId="47016" xr:uid="{00000000-0005-0000-0000-000012550000}"/>
    <cellStyle name="40% - uthevingsfarge 5 2 4 4 2 2" xfId="47017" xr:uid="{00000000-0005-0000-0000-000013550000}"/>
    <cellStyle name="40% - uthevingsfarge 5 2 4 4 3" xfId="47018" xr:uid="{00000000-0005-0000-0000-000014550000}"/>
    <cellStyle name="40% - uthevingsfarge 5 2 4 4_3. Chng in credit spreads" xfId="47019" xr:uid="{00000000-0005-0000-0000-000015550000}"/>
    <cellStyle name="40% - uthevingsfarge 5 2 4 5" xfId="47020" xr:uid="{00000000-0005-0000-0000-000016550000}"/>
    <cellStyle name="40% - uthevingsfarge 5 2 4 5 2" xfId="47021" xr:uid="{00000000-0005-0000-0000-000017550000}"/>
    <cellStyle name="40% - uthevingsfarge 5 2 4 6" xfId="47022" xr:uid="{00000000-0005-0000-0000-000018550000}"/>
    <cellStyle name="40% - uthevingsfarge 5 2 4 7" xfId="47023" xr:uid="{00000000-0005-0000-0000-000019550000}"/>
    <cellStyle name="40% - uthevingsfarge 5 2 4_3. Chng in credit spreads" xfId="47024"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5" xr:uid="{00000000-0005-0000-0000-00001E550000}"/>
    <cellStyle name="40% - uthevingsfarge 5 2 5 2 3" xfId="47026" xr:uid="{00000000-0005-0000-0000-00001F550000}"/>
    <cellStyle name="40% - uthevingsfarge 5 2 5 2_3. Chng in credit spreads" xfId="47027" xr:uid="{00000000-0005-0000-0000-000020550000}"/>
    <cellStyle name="40% - uthevingsfarge 5 2 5 3" xfId="17241" xr:uid="{00000000-0005-0000-0000-000021550000}"/>
    <cellStyle name="40% - uthevingsfarge 5 2 5 3 2" xfId="47028" xr:uid="{00000000-0005-0000-0000-000022550000}"/>
    <cellStyle name="40% - uthevingsfarge 5 2 5 4" xfId="17242" xr:uid="{00000000-0005-0000-0000-000023550000}"/>
    <cellStyle name="40% - uthevingsfarge 5 2 5 5" xfId="47029" xr:uid="{00000000-0005-0000-0000-000024550000}"/>
    <cellStyle name="40% - uthevingsfarge 5 2 5 6" xfId="47030" xr:uid="{00000000-0005-0000-0000-000025550000}"/>
    <cellStyle name="40% - uthevingsfarge 5 2 5 7" xfId="47031" xr:uid="{00000000-0005-0000-0000-000026550000}"/>
    <cellStyle name="40% - uthevingsfarge 5 2 5_3. Chng in credit spreads" xfId="47032"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3" xr:uid="{00000000-0005-0000-0000-00002B550000}"/>
    <cellStyle name="40% - uthevingsfarge 5 2 6 2 3" xfId="47034" xr:uid="{00000000-0005-0000-0000-00002C550000}"/>
    <cellStyle name="40% - uthevingsfarge 5 2 6 2_3. Chng in credit spreads" xfId="47035" xr:uid="{00000000-0005-0000-0000-00002D550000}"/>
    <cellStyle name="40% - uthevingsfarge 5 2 6 3" xfId="17246" xr:uid="{00000000-0005-0000-0000-00002E550000}"/>
    <cellStyle name="40% - uthevingsfarge 5 2 6 3 2" xfId="47036" xr:uid="{00000000-0005-0000-0000-00002F550000}"/>
    <cellStyle name="40% - uthevingsfarge 5 2 6 4" xfId="17247" xr:uid="{00000000-0005-0000-0000-000030550000}"/>
    <cellStyle name="40% - uthevingsfarge 5 2 6 5" xfId="47037" xr:uid="{00000000-0005-0000-0000-000031550000}"/>
    <cellStyle name="40% - uthevingsfarge 5 2 6 6" xfId="47038" xr:uid="{00000000-0005-0000-0000-000032550000}"/>
    <cellStyle name="40% - uthevingsfarge 5 2 6 7" xfId="47039" xr:uid="{00000000-0005-0000-0000-000033550000}"/>
    <cellStyle name="40% - uthevingsfarge 5 2 6_3. Chng in credit spreads" xfId="47040"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1"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2" xr:uid="{00000000-0005-0000-0000-00003C550000}"/>
    <cellStyle name="40% - uthevingsfarge 5 2 7 6" xfId="47043" xr:uid="{00000000-0005-0000-0000-00003D550000}"/>
    <cellStyle name="40% - uthevingsfarge 5 2 7_3. Chng in credit spreads" xfId="47044" xr:uid="{00000000-0005-0000-0000-00003E550000}"/>
    <cellStyle name="40% - uthevingsfarge 5 2 8" xfId="17254" xr:uid="{00000000-0005-0000-0000-00003F550000}"/>
    <cellStyle name="40% - uthevingsfarge 5 2 8 2" xfId="17255" xr:uid="{00000000-0005-0000-0000-000040550000}"/>
    <cellStyle name="40% - uthevingsfarge 5 2 8 2 2" xfId="47045" xr:uid="{00000000-0005-0000-0000-000041550000}"/>
    <cellStyle name="40% - uthevingsfarge 5 2 8 3" xfId="17256" xr:uid="{00000000-0005-0000-0000-000042550000}"/>
    <cellStyle name="40% - uthevingsfarge 5 2 8 4" xfId="47046" xr:uid="{00000000-0005-0000-0000-000043550000}"/>
    <cellStyle name="40% - uthevingsfarge 5 2 8_3. Chng in credit spreads" xfId="47047"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8" xr:uid="{00000000-0005-0000-0000-00004D550000}"/>
    <cellStyle name="40% - uthevingsfarge 5 20 2_4 manuell" xfId="55355" xr:uid="{00002297-5BA6-4439-BFA1-0DCD1FD60A68}"/>
    <cellStyle name="40% - uthevingsfarge 5 20 3" xfId="5097" xr:uid="{00000000-0005-0000-0000-00004F550000}"/>
    <cellStyle name="40% - uthevingsfarge 5 20 4" xfId="47049" xr:uid="{00000000-0005-0000-0000-000050550000}"/>
    <cellStyle name="40% - uthevingsfarge 5 20_4 manuell" xfId="55356"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50" xr:uid="{00000000-0005-0000-0000-000055550000}"/>
    <cellStyle name="40% - uthevingsfarge 5 21 2_4 manuell" xfId="55357" xr:uid="{1FF2FED5-21D6-4BCA-9A66-713613C32B98}"/>
    <cellStyle name="40% - uthevingsfarge 5 21 3" xfId="5101" xr:uid="{00000000-0005-0000-0000-000057550000}"/>
    <cellStyle name="40% - uthevingsfarge 5 21 4" xfId="47051" xr:uid="{00000000-0005-0000-0000-000058550000}"/>
    <cellStyle name="40% - uthevingsfarge 5 21_4 manuell" xfId="55358"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2" xr:uid="{00000000-0005-0000-0000-00005D550000}"/>
    <cellStyle name="40% - uthevingsfarge 5 22 2_4 manuell" xfId="55359" xr:uid="{06D362DC-ACA3-4B4C-A5C0-AF5BF8AABC16}"/>
    <cellStyle name="40% - uthevingsfarge 5 22 3" xfId="5105" xr:uid="{00000000-0005-0000-0000-00005F550000}"/>
    <cellStyle name="40% - uthevingsfarge 5 22 4" xfId="47053" xr:uid="{00000000-0005-0000-0000-000060550000}"/>
    <cellStyle name="40% - uthevingsfarge 5 22_4 manuell" xfId="55360"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4" xr:uid="{00000000-0005-0000-0000-000065550000}"/>
    <cellStyle name="40% - uthevingsfarge 5 23 2_4 manuell" xfId="55361" xr:uid="{FAD7C7B4-50E3-41F8-B366-858622B9E54F}"/>
    <cellStyle name="40% - uthevingsfarge 5 23 3" xfId="5109" xr:uid="{00000000-0005-0000-0000-000067550000}"/>
    <cellStyle name="40% - uthevingsfarge 5 23 4" xfId="47055" xr:uid="{00000000-0005-0000-0000-000068550000}"/>
    <cellStyle name="40% - uthevingsfarge 5 23_4 manuell" xfId="55362"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6" xr:uid="{00000000-0005-0000-0000-00006D550000}"/>
    <cellStyle name="40% - uthevingsfarge 5 24 2_4 manuell" xfId="55363" xr:uid="{DC92F3D6-86E9-4E70-9EA5-4BCAF3B45A2C}"/>
    <cellStyle name="40% - uthevingsfarge 5 24 3" xfId="5113" xr:uid="{00000000-0005-0000-0000-00006F550000}"/>
    <cellStyle name="40% - uthevingsfarge 5 24 4" xfId="47057" xr:uid="{00000000-0005-0000-0000-000070550000}"/>
    <cellStyle name="40% - uthevingsfarge 5 24_4 manuell" xfId="55364"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8" xr:uid="{00000000-0005-0000-0000-000075550000}"/>
    <cellStyle name="40% - uthevingsfarge 5 25 2_4 manuell" xfId="55365" xr:uid="{2B83D5B6-2605-4075-9C3E-B796360A78C0}"/>
    <cellStyle name="40% - uthevingsfarge 5 25 3" xfId="5117" xr:uid="{00000000-0005-0000-0000-000077550000}"/>
    <cellStyle name="40% - uthevingsfarge 5 25 4" xfId="47059" xr:uid="{00000000-0005-0000-0000-000078550000}"/>
    <cellStyle name="40% - uthevingsfarge 5 25_4 manuell" xfId="55366"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60" xr:uid="{00000000-0005-0000-0000-00007D550000}"/>
    <cellStyle name="40% - uthevingsfarge 5 26 2_4 manuell" xfId="55367" xr:uid="{45093E0E-9A02-4B2E-BF79-E9C3700458C4}"/>
    <cellStyle name="40% - uthevingsfarge 5 26 3" xfId="5121" xr:uid="{00000000-0005-0000-0000-00007F550000}"/>
    <cellStyle name="40% - uthevingsfarge 5 26 4" xfId="47061" xr:uid="{00000000-0005-0000-0000-000080550000}"/>
    <cellStyle name="40% - uthevingsfarge 5 26_4 manuell" xfId="55368"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2" xr:uid="{00000000-0005-0000-0000-000085550000}"/>
    <cellStyle name="40% - uthevingsfarge 5 27 2_4 manuell" xfId="55369" xr:uid="{7BED1041-28CC-40E0-A6E2-F89D8A6F30F1}"/>
    <cellStyle name="40% - uthevingsfarge 5 27 3" xfId="5125" xr:uid="{00000000-0005-0000-0000-000087550000}"/>
    <cellStyle name="40% - uthevingsfarge 5 27 4" xfId="47063" xr:uid="{00000000-0005-0000-0000-000088550000}"/>
    <cellStyle name="40% - uthevingsfarge 5 27_4 manuell" xfId="55370"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4" xr:uid="{00000000-0005-0000-0000-00008D550000}"/>
    <cellStyle name="40% - uthevingsfarge 5 28 2_4 manuell" xfId="55371" xr:uid="{A1A4E8EE-6185-4F0B-9DB7-B31A66F2BEB0}"/>
    <cellStyle name="40% - uthevingsfarge 5 28 3" xfId="5129" xr:uid="{00000000-0005-0000-0000-00008F550000}"/>
    <cellStyle name="40% - uthevingsfarge 5 28 4" xfId="47065" xr:uid="{00000000-0005-0000-0000-000090550000}"/>
    <cellStyle name="40% - uthevingsfarge 5 28_4 manuell" xfId="55372"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6" xr:uid="{00000000-0005-0000-0000-000095550000}"/>
    <cellStyle name="40% - uthevingsfarge 5 29 2_4 manuell" xfId="55373" xr:uid="{EC13A17F-5837-4FE5-85C8-9594F03D9752}"/>
    <cellStyle name="40% - uthevingsfarge 5 29 3" xfId="5133" xr:uid="{00000000-0005-0000-0000-000097550000}"/>
    <cellStyle name="40% - uthevingsfarge 5 29 4" xfId="47067" xr:uid="{00000000-0005-0000-0000-000098550000}"/>
    <cellStyle name="40% - uthevingsfarge 5 29_4 manuell" xfId="55374" xr:uid="{5F4CF14C-6DE9-44E5-9EE0-7D40B3A8DEB8}"/>
    <cellStyle name="40% - uthevingsfarge 5 3" xfId="5134" xr:uid="{00000000-0005-0000-0000-00009A550000}"/>
    <cellStyle name="40% - uthevingsfarge 5 3 10" xfId="47068" xr:uid="{00000000-0005-0000-0000-00009B550000}"/>
    <cellStyle name="40% - uthevingsfarge 5 3 11" xfId="47069" xr:uid="{00000000-0005-0000-0000-00009C550000}"/>
    <cellStyle name="40% - uthevingsfarge 5 3 2" xfId="5135" xr:uid="{00000000-0005-0000-0000-00009D550000}"/>
    <cellStyle name="40% - uthevingsfarge 5 3 2 10" xfId="47070" xr:uid="{00000000-0005-0000-0000-00009E550000}"/>
    <cellStyle name="40% - uthevingsfarge 5 3 2 2" xfId="5136" xr:uid="{00000000-0005-0000-0000-00009F550000}"/>
    <cellStyle name="40% - uthevingsfarge 5 3 2 2 2" xfId="17261" xr:uid="{00000000-0005-0000-0000-0000A0550000}"/>
    <cellStyle name="40% - uthevingsfarge 5 3 2 2 2 2" xfId="47071" xr:uid="{00000000-0005-0000-0000-0000A1550000}"/>
    <cellStyle name="40% - uthevingsfarge 5 3 2 2 2 2 2" xfId="47072" xr:uid="{00000000-0005-0000-0000-0000A2550000}"/>
    <cellStyle name="40% - uthevingsfarge 5 3 2 2 2 3" xfId="47073" xr:uid="{00000000-0005-0000-0000-0000A3550000}"/>
    <cellStyle name="40% - uthevingsfarge 5 3 2 2 2_3. Chng in credit spreads" xfId="47074" xr:uid="{00000000-0005-0000-0000-0000A4550000}"/>
    <cellStyle name="40% - uthevingsfarge 5 3 2 2 3" xfId="17262" xr:uid="{00000000-0005-0000-0000-0000A5550000}"/>
    <cellStyle name="40% - uthevingsfarge 5 3 2 2 3 2" xfId="47075" xr:uid="{00000000-0005-0000-0000-0000A6550000}"/>
    <cellStyle name="40% - uthevingsfarge 5 3 2 2 3 2 2" xfId="47076" xr:uid="{00000000-0005-0000-0000-0000A7550000}"/>
    <cellStyle name="40% - uthevingsfarge 5 3 2 2 3 3" xfId="47077" xr:uid="{00000000-0005-0000-0000-0000A8550000}"/>
    <cellStyle name="40% - uthevingsfarge 5 3 2 2 3_3. Chng in credit spreads" xfId="47078" xr:uid="{00000000-0005-0000-0000-0000A9550000}"/>
    <cellStyle name="40% - uthevingsfarge 5 3 2 2 4" xfId="47079" xr:uid="{00000000-0005-0000-0000-0000AA550000}"/>
    <cellStyle name="40% - uthevingsfarge 5 3 2 2 4 2" xfId="47080" xr:uid="{00000000-0005-0000-0000-0000AB550000}"/>
    <cellStyle name="40% - uthevingsfarge 5 3 2 2 5" xfId="47081" xr:uid="{00000000-0005-0000-0000-0000AC550000}"/>
    <cellStyle name="40% - uthevingsfarge 5 3 2 2 6" xfId="47082" xr:uid="{00000000-0005-0000-0000-0000AD550000}"/>
    <cellStyle name="40% - uthevingsfarge 5 3 2 2_3. Chng in credit spreads" xfId="47083" xr:uid="{00000000-0005-0000-0000-0000AE550000}"/>
    <cellStyle name="40% - uthevingsfarge 5 3 2 3" xfId="17263" xr:uid="{00000000-0005-0000-0000-0000AF550000}"/>
    <cellStyle name="40% - uthevingsfarge 5 3 2 3 2" xfId="17264" xr:uid="{00000000-0005-0000-0000-0000B0550000}"/>
    <cellStyle name="40% - uthevingsfarge 5 3 2 3 2 2" xfId="47084" xr:uid="{00000000-0005-0000-0000-0000B1550000}"/>
    <cellStyle name="40% - uthevingsfarge 5 3 2 3 3" xfId="17265" xr:uid="{00000000-0005-0000-0000-0000B2550000}"/>
    <cellStyle name="40% - uthevingsfarge 5 3 2 3 4" xfId="47085" xr:uid="{00000000-0005-0000-0000-0000B3550000}"/>
    <cellStyle name="40% - uthevingsfarge 5 3 2 3 5" xfId="47086" xr:uid="{00000000-0005-0000-0000-0000B4550000}"/>
    <cellStyle name="40% - uthevingsfarge 5 3 2 3 6" xfId="47087" xr:uid="{00000000-0005-0000-0000-0000B5550000}"/>
    <cellStyle name="40% - uthevingsfarge 5 3 2 3_3. Chng in credit spreads" xfId="47088" xr:uid="{00000000-0005-0000-0000-0000B6550000}"/>
    <cellStyle name="40% - uthevingsfarge 5 3 2 4" xfId="17266" xr:uid="{00000000-0005-0000-0000-0000B7550000}"/>
    <cellStyle name="40% - uthevingsfarge 5 3 2 4 2" xfId="17267" xr:uid="{00000000-0005-0000-0000-0000B8550000}"/>
    <cellStyle name="40% - uthevingsfarge 5 3 2 4 2 2" xfId="47089" xr:uid="{00000000-0005-0000-0000-0000B9550000}"/>
    <cellStyle name="40% - uthevingsfarge 5 3 2 4 3" xfId="17268" xr:uid="{00000000-0005-0000-0000-0000BA550000}"/>
    <cellStyle name="40% - uthevingsfarge 5 3 2 4 4" xfId="47090" xr:uid="{00000000-0005-0000-0000-0000BB550000}"/>
    <cellStyle name="40% - uthevingsfarge 5 3 2 4 5" xfId="47091" xr:uid="{00000000-0005-0000-0000-0000BC550000}"/>
    <cellStyle name="40% - uthevingsfarge 5 3 2 4 6" xfId="47092" xr:uid="{00000000-0005-0000-0000-0000BD550000}"/>
    <cellStyle name="40% - uthevingsfarge 5 3 2 4_3. Chng in credit spreads" xfId="47093"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4" xr:uid="{00000000-0005-0000-0000-0000C2550000}"/>
    <cellStyle name="40% - uthevingsfarge 5 3 2 5 5" xfId="47095" xr:uid="{00000000-0005-0000-0000-0000C3550000}"/>
    <cellStyle name="40% - uthevingsfarge 5 3 2 5 6" xfId="47096"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7" xr:uid="{00000000-0005-0000-0000-0000CA550000}"/>
    <cellStyle name="40% - uthevingsfarge 5 3 2 9" xfId="47098" xr:uid="{00000000-0005-0000-0000-0000CB550000}"/>
    <cellStyle name="40% - uthevingsfarge 5 3 2_3. Chng in credit spreads" xfId="47099" xr:uid="{00000000-0005-0000-0000-0000CC550000}"/>
    <cellStyle name="40% - uthevingsfarge 5 3 3" xfId="5137" xr:uid="{00000000-0005-0000-0000-0000CD550000}"/>
    <cellStyle name="40% - uthevingsfarge 5 3 3 2" xfId="17277" xr:uid="{00000000-0005-0000-0000-0000CE550000}"/>
    <cellStyle name="40% - uthevingsfarge 5 3 3 2 2" xfId="47100" xr:uid="{00000000-0005-0000-0000-0000CF550000}"/>
    <cellStyle name="40% - uthevingsfarge 5 3 3 2 2 2" xfId="47101" xr:uid="{00000000-0005-0000-0000-0000D0550000}"/>
    <cellStyle name="40% - uthevingsfarge 5 3 3 2 2 2 2" xfId="47102" xr:uid="{00000000-0005-0000-0000-0000D1550000}"/>
    <cellStyle name="40% - uthevingsfarge 5 3 3 2 2 3" xfId="47103" xr:uid="{00000000-0005-0000-0000-0000D2550000}"/>
    <cellStyle name="40% - uthevingsfarge 5 3 3 2 2_3. Chng in credit spreads" xfId="47104" xr:uid="{00000000-0005-0000-0000-0000D3550000}"/>
    <cellStyle name="40% - uthevingsfarge 5 3 3 2 3" xfId="47105" xr:uid="{00000000-0005-0000-0000-0000D4550000}"/>
    <cellStyle name="40% - uthevingsfarge 5 3 3 2 3 2" xfId="47106" xr:uid="{00000000-0005-0000-0000-0000D5550000}"/>
    <cellStyle name="40% - uthevingsfarge 5 3 3 2 3 2 2" xfId="47107" xr:uid="{00000000-0005-0000-0000-0000D6550000}"/>
    <cellStyle name="40% - uthevingsfarge 5 3 3 2 3 3" xfId="47108" xr:uid="{00000000-0005-0000-0000-0000D7550000}"/>
    <cellStyle name="40% - uthevingsfarge 5 3 3 2 3_3. Chng in credit spreads" xfId="47109" xr:uid="{00000000-0005-0000-0000-0000D8550000}"/>
    <cellStyle name="40% - uthevingsfarge 5 3 3 2 4" xfId="47110" xr:uid="{00000000-0005-0000-0000-0000D9550000}"/>
    <cellStyle name="40% - uthevingsfarge 5 3 3 2 4 2" xfId="47111" xr:uid="{00000000-0005-0000-0000-0000DA550000}"/>
    <cellStyle name="40% - uthevingsfarge 5 3 3 2 5" xfId="47112" xr:uid="{00000000-0005-0000-0000-0000DB550000}"/>
    <cellStyle name="40% - uthevingsfarge 5 3 3 2_3. Chng in credit spreads" xfId="47113" xr:uid="{00000000-0005-0000-0000-0000DC550000}"/>
    <cellStyle name="40% - uthevingsfarge 5 3 3 3" xfId="17278" xr:uid="{00000000-0005-0000-0000-0000DD550000}"/>
    <cellStyle name="40% - uthevingsfarge 5 3 3 3 2" xfId="47114" xr:uid="{00000000-0005-0000-0000-0000DE550000}"/>
    <cellStyle name="40% - uthevingsfarge 5 3 3 3 2 2" xfId="47115" xr:uid="{00000000-0005-0000-0000-0000DF550000}"/>
    <cellStyle name="40% - uthevingsfarge 5 3 3 3 3" xfId="47116" xr:uid="{00000000-0005-0000-0000-0000E0550000}"/>
    <cellStyle name="40% - uthevingsfarge 5 3 3 3_3. Chng in credit spreads" xfId="47117" xr:uid="{00000000-0005-0000-0000-0000E1550000}"/>
    <cellStyle name="40% - uthevingsfarge 5 3 3 4" xfId="47118" xr:uid="{00000000-0005-0000-0000-0000E2550000}"/>
    <cellStyle name="40% - uthevingsfarge 5 3 3 4 2" xfId="47119" xr:uid="{00000000-0005-0000-0000-0000E3550000}"/>
    <cellStyle name="40% - uthevingsfarge 5 3 3 4 2 2" xfId="47120" xr:uid="{00000000-0005-0000-0000-0000E4550000}"/>
    <cellStyle name="40% - uthevingsfarge 5 3 3 4 3" xfId="47121" xr:uid="{00000000-0005-0000-0000-0000E5550000}"/>
    <cellStyle name="40% - uthevingsfarge 5 3 3 4_3. Chng in credit spreads" xfId="47122" xr:uid="{00000000-0005-0000-0000-0000E6550000}"/>
    <cellStyle name="40% - uthevingsfarge 5 3 3 5" xfId="47123" xr:uid="{00000000-0005-0000-0000-0000E7550000}"/>
    <cellStyle name="40% - uthevingsfarge 5 3 3 5 2" xfId="47124" xr:uid="{00000000-0005-0000-0000-0000E8550000}"/>
    <cellStyle name="40% - uthevingsfarge 5 3 3 6" xfId="47125" xr:uid="{00000000-0005-0000-0000-0000E9550000}"/>
    <cellStyle name="40% - uthevingsfarge 5 3 3_3. Chng in credit spreads" xfId="47126" xr:uid="{00000000-0005-0000-0000-0000EA550000}"/>
    <cellStyle name="40% - uthevingsfarge 5 3 4" xfId="17279" xr:uid="{00000000-0005-0000-0000-0000EB550000}"/>
    <cellStyle name="40% - uthevingsfarge 5 3 4 2" xfId="17280" xr:uid="{00000000-0005-0000-0000-0000EC550000}"/>
    <cellStyle name="40% - uthevingsfarge 5 3 4 2 2" xfId="47127" xr:uid="{00000000-0005-0000-0000-0000ED550000}"/>
    <cellStyle name="40% - uthevingsfarge 5 3 4 2 2 2" xfId="47128" xr:uid="{00000000-0005-0000-0000-0000EE550000}"/>
    <cellStyle name="40% - uthevingsfarge 5 3 4 2 3" xfId="47129" xr:uid="{00000000-0005-0000-0000-0000EF550000}"/>
    <cellStyle name="40% - uthevingsfarge 5 3 4 2_3. Chng in credit spreads" xfId="47130" xr:uid="{00000000-0005-0000-0000-0000F0550000}"/>
    <cellStyle name="40% - uthevingsfarge 5 3 4 3" xfId="17281" xr:uid="{00000000-0005-0000-0000-0000F1550000}"/>
    <cellStyle name="40% - uthevingsfarge 5 3 4 3 2" xfId="47131" xr:uid="{00000000-0005-0000-0000-0000F2550000}"/>
    <cellStyle name="40% - uthevingsfarge 5 3 4 3 2 2" xfId="47132" xr:uid="{00000000-0005-0000-0000-0000F3550000}"/>
    <cellStyle name="40% - uthevingsfarge 5 3 4 3 3" xfId="47133" xr:uid="{00000000-0005-0000-0000-0000F4550000}"/>
    <cellStyle name="40% - uthevingsfarge 5 3 4 3_3. Chng in credit spreads" xfId="47134" xr:uid="{00000000-0005-0000-0000-0000F5550000}"/>
    <cellStyle name="40% - uthevingsfarge 5 3 4 4" xfId="47135" xr:uid="{00000000-0005-0000-0000-0000F6550000}"/>
    <cellStyle name="40% - uthevingsfarge 5 3 4 4 2" xfId="47136" xr:uid="{00000000-0005-0000-0000-0000F7550000}"/>
    <cellStyle name="40% - uthevingsfarge 5 3 4 5" xfId="47137" xr:uid="{00000000-0005-0000-0000-0000F8550000}"/>
    <cellStyle name="40% - uthevingsfarge 5 3 4 6" xfId="47138" xr:uid="{00000000-0005-0000-0000-0000F9550000}"/>
    <cellStyle name="40% - uthevingsfarge 5 3 4_3. Chng in credit spreads" xfId="47139" xr:uid="{00000000-0005-0000-0000-0000FA550000}"/>
    <cellStyle name="40% - uthevingsfarge 5 3 5" xfId="17282" xr:uid="{00000000-0005-0000-0000-0000FB550000}"/>
    <cellStyle name="40% - uthevingsfarge 5 3 5 2" xfId="17283" xr:uid="{00000000-0005-0000-0000-0000FC550000}"/>
    <cellStyle name="40% - uthevingsfarge 5 3 5 2 2" xfId="47140" xr:uid="{00000000-0005-0000-0000-0000FD550000}"/>
    <cellStyle name="40% - uthevingsfarge 5 3 5 3" xfId="17284" xr:uid="{00000000-0005-0000-0000-0000FE550000}"/>
    <cellStyle name="40% - uthevingsfarge 5 3 5 4" xfId="47141" xr:uid="{00000000-0005-0000-0000-0000FF550000}"/>
    <cellStyle name="40% - uthevingsfarge 5 3 5 5" xfId="47142" xr:uid="{00000000-0005-0000-0000-000000560000}"/>
    <cellStyle name="40% - uthevingsfarge 5 3 5 6" xfId="47143" xr:uid="{00000000-0005-0000-0000-000001560000}"/>
    <cellStyle name="40% - uthevingsfarge 5 3 5_3. Chng in credit spreads" xfId="47144" xr:uid="{00000000-0005-0000-0000-000002560000}"/>
    <cellStyle name="40% - uthevingsfarge 5 3 6" xfId="17285" xr:uid="{00000000-0005-0000-0000-000003560000}"/>
    <cellStyle name="40% - uthevingsfarge 5 3 6 2" xfId="17286" xr:uid="{00000000-0005-0000-0000-000004560000}"/>
    <cellStyle name="40% - uthevingsfarge 5 3 6 2 2" xfId="47145" xr:uid="{00000000-0005-0000-0000-000005560000}"/>
    <cellStyle name="40% - uthevingsfarge 5 3 6 3" xfId="17287" xr:uid="{00000000-0005-0000-0000-000006560000}"/>
    <cellStyle name="40% - uthevingsfarge 5 3 6 4" xfId="47146" xr:uid="{00000000-0005-0000-0000-000007560000}"/>
    <cellStyle name="40% - uthevingsfarge 5 3 6 5" xfId="47147" xr:uid="{00000000-0005-0000-0000-000008560000}"/>
    <cellStyle name="40% - uthevingsfarge 5 3 6 6" xfId="47148" xr:uid="{00000000-0005-0000-0000-000009560000}"/>
    <cellStyle name="40% - uthevingsfarge 5 3 6_3. Chng in credit spreads" xfId="47149" xr:uid="{00000000-0005-0000-0000-00000A560000}"/>
    <cellStyle name="40% - uthevingsfarge 5 3 7" xfId="17288" xr:uid="{00000000-0005-0000-0000-00000B560000}"/>
    <cellStyle name="40% - uthevingsfarge 5 3 7 2" xfId="17289" xr:uid="{00000000-0005-0000-0000-00000C560000}"/>
    <cellStyle name="40% - uthevingsfarge 5 3 7 2 2" xfId="47150" xr:uid="{00000000-0005-0000-0000-00000D560000}"/>
    <cellStyle name="40% - uthevingsfarge 5 3 7 3" xfId="47151" xr:uid="{00000000-0005-0000-0000-00000E560000}"/>
    <cellStyle name="40% - uthevingsfarge 5 3 7_3. Chng in credit spreads" xfId="47152" xr:uid="{00000000-0005-0000-0000-00000F560000}"/>
    <cellStyle name="40% - uthevingsfarge 5 3 8" xfId="17290" xr:uid="{00000000-0005-0000-0000-000010560000}"/>
    <cellStyle name="40% - uthevingsfarge 5 3 9" xfId="39958" xr:uid="{00000000-0005-0000-0000-000011560000}"/>
    <cellStyle name="40% - uthevingsfarge 5 3_4 manuell" xfId="55375"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3" xr:uid="{00000000-0005-0000-0000-000016560000}"/>
    <cellStyle name="40% - uthevingsfarge 5 30 2_4 manuell" xfId="55376" xr:uid="{758F4D51-F3BF-4453-ACA2-3CB42F6DEAB8}"/>
    <cellStyle name="40% - uthevingsfarge 5 30 3" xfId="5141" xr:uid="{00000000-0005-0000-0000-000018560000}"/>
    <cellStyle name="40% - uthevingsfarge 5 30 4" xfId="47154" xr:uid="{00000000-0005-0000-0000-000019560000}"/>
    <cellStyle name="40% - uthevingsfarge 5 30_4 manuell" xfId="55377"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5" xr:uid="{00000000-0005-0000-0000-00001E560000}"/>
    <cellStyle name="40% - uthevingsfarge 5 31 2_4 manuell" xfId="55378" xr:uid="{A6077881-2278-4F87-BE00-BE4E426A17C6}"/>
    <cellStyle name="40% - uthevingsfarge 5 31 3" xfId="5145" xr:uid="{00000000-0005-0000-0000-000020560000}"/>
    <cellStyle name="40% - uthevingsfarge 5 31 4" xfId="47156" xr:uid="{00000000-0005-0000-0000-000021560000}"/>
    <cellStyle name="40% - uthevingsfarge 5 31_4 manuell" xfId="55379"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7" xr:uid="{00000000-0005-0000-0000-000026560000}"/>
    <cellStyle name="40% - uthevingsfarge 5 32 2_4 manuell" xfId="55380" xr:uid="{7E28384A-A977-4C10-A7AA-F18A734D6250}"/>
    <cellStyle name="40% - uthevingsfarge 5 32 3" xfId="5149" xr:uid="{00000000-0005-0000-0000-000028560000}"/>
    <cellStyle name="40% - uthevingsfarge 5 32 4" xfId="47158" xr:uid="{00000000-0005-0000-0000-000029560000}"/>
    <cellStyle name="40% - uthevingsfarge 5 32_4 manuell" xfId="55381"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9" xr:uid="{00000000-0005-0000-0000-00002E560000}"/>
    <cellStyle name="40% - uthevingsfarge 5 33 2_4 manuell" xfId="55382" xr:uid="{8A155D79-8D3C-42C6-9861-F6503F364895}"/>
    <cellStyle name="40% - uthevingsfarge 5 33 3" xfId="5153" xr:uid="{00000000-0005-0000-0000-000030560000}"/>
    <cellStyle name="40% - uthevingsfarge 5 33 4" xfId="47160" xr:uid="{00000000-0005-0000-0000-000031560000}"/>
    <cellStyle name="40% - uthevingsfarge 5 33_4 manuell" xfId="55383"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1" xr:uid="{00000000-0005-0000-0000-000036560000}"/>
    <cellStyle name="40% - uthevingsfarge 5 34 2_4 manuell" xfId="55384" xr:uid="{0FE4B3A2-96E2-47E1-B642-81176DC0C122}"/>
    <cellStyle name="40% - uthevingsfarge 5 34 3" xfId="5157" xr:uid="{00000000-0005-0000-0000-000038560000}"/>
    <cellStyle name="40% - uthevingsfarge 5 34 4" xfId="47162" xr:uid="{00000000-0005-0000-0000-000039560000}"/>
    <cellStyle name="40% - uthevingsfarge 5 34_4 manuell" xfId="55385"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3" xr:uid="{00000000-0005-0000-0000-00003E560000}"/>
    <cellStyle name="40% - uthevingsfarge 5 35 2_4 manuell" xfId="55386" xr:uid="{759F28D4-E7AD-4F05-9082-699CFEE708CF}"/>
    <cellStyle name="40% - uthevingsfarge 5 35 3" xfId="5161" xr:uid="{00000000-0005-0000-0000-000040560000}"/>
    <cellStyle name="40% - uthevingsfarge 5 35 4" xfId="47164" xr:uid="{00000000-0005-0000-0000-000041560000}"/>
    <cellStyle name="40% - uthevingsfarge 5 35_4 manuell" xfId="55387"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5" xr:uid="{00000000-0005-0000-0000-000046560000}"/>
    <cellStyle name="40% - uthevingsfarge 5 36 2_4 manuell" xfId="55388" xr:uid="{0B915710-B0BE-4563-8992-E86D269B0804}"/>
    <cellStyle name="40% - uthevingsfarge 5 36 3" xfId="5165" xr:uid="{00000000-0005-0000-0000-000048560000}"/>
    <cellStyle name="40% - uthevingsfarge 5 36 4" xfId="47166" xr:uid="{00000000-0005-0000-0000-000049560000}"/>
    <cellStyle name="40% - uthevingsfarge 5 36_4 manuell" xfId="55389"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7" xr:uid="{00000000-0005-0000-0000-00004E560000}"/>
    <cellStyle name="40% - uthevingsfarge 5 37 2_4 manuell" xfId="55390" xr:uid="{87B8EA44-8828-4B0F-A367-5AB06B947FA6}"/>
    <cellStyle name="40% - uthevingsfarge 5 37 3" xfId="5169" xr:uid="{00000000-0005-0000-0000-000050560000}"/>
    <cellStyle name="40% - uthevingsfarge 5 37 4" xfId="47168" xr:uid="{00000000-0005-0000-0000-000051560000}"/>
    <cellStyle name="40% - uthevingsfarge 5 37_4 manuell" xfId="55391"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9" xr:uid="{00000000-0005-0000-0000-000056560000}"/>
    <cellStyle name="40% - uthevingsfarge 5 38 2_4 manuell" xfId="55392" xr:uid="{F5B93D5E-5940-41E0-A223-DCE0BA757DB3}"/>
    <cellStyle name="40% - uthevingsfarge 5 38 3" xfId="5173" xr:uid="{00000000-0005-0000-0000-000058560000}"/>
    <cellStyle name="40% - uthevingsfarge 5 38 4" xfId="47170" xr:uid="{00000000-0005-0000-0000-000059560000}"/>
    <cellStyle name="40% - uthevingsfarge 5 38_4 manuell" xfId="55393"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1" xr:uid="{00000000-0005-0000-0000-00005E560000}"/>
    <cellStyle name="40% - uthevingsfarge 5 39 2_4 manuell" xfId="55394" xr:uid="{1CEB2909-379C-4E35-A461-C4CD5E412C31}"/>
    <cellStyle name="40% - uthevingsfarge 5 39 3" xfId="5177" xr:uid="{00000000-0005-0000-0000-000060560000}"/>
    <cellStyle name="40% - uthevingsfarge 5 39 4" xfId="47172" xr:uid="{00000000-0005-0000-0000-000061560000}"/>
    <cellStyle name="40% - uthevingsfarge 5 39_4 manuell" xfId="55395" xr:uid="{605385B9-0CE2-4FBE-A2D7-87DE2E85F332}"/>
    <cellStyle name="40% - uthevingsfarge 5 4" xfId="5178" xr:uid="{00000000-0005-0000-0000-000063560000}"/>
    <cellStyle name="40% - uthevingsfarge 5 4 10" xfId="47173"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4" xr:uid="{00000000-0005-0000-0000-000068560000}"/>
    <cellStyle name="40% - uthevingsfarge 5 4 2 2 3" xfId="47175" xr:uid="{00000000-0005-0000-0000-000069560000}"/>
    <cellStyle name="40% - uthevingsfarge 5 4 2 2_3. Chng in credit spreads" xfId="47176" xr:uid="{00000000-0005-0000-0000-00006A560000}"/>
    <cellStyle name="40% - uthevingsfarge 5 4 2 3" xfId="17292" xr:uid="{00000000-0005-0000-0000-00006B560000}"/>
    <cellStyle name="40% - uthevingsfarge 5 4 2 3 2" xfId="47177" xr:uid="{00000000-0005-0000-0000-00006C560000}"/>
    <cellStyle name="40% - uthevingsfarge 5 4 2 3 2 2" xfId="47178" xr:uid="{00000000-0005-0000-0000-00006D560000}"/>
    <cellStyle name="40% - uthevingsfarge 5 4 2 3 3" xfId="47179" xr:uid="{00000000-0005-0000-0000-00006E560000}"/>
    <cellStyle name="40% - uthevingsfarge 5 4 2 3_3. Chng in credit spreads" xfId="47180" xr:uid="{00000000-0005-0000-0000-00006F560000}"/>
    <cellStyle name="40% - uthevingsfarge 5 4 2 4" xfId="47181" xr:uid="{00000000-0005-0000-0000-000070560000}"/>
    <cellStyle name="40% - uthevingsfarge 5 4 2 4 2" xfId="47182" xr:uid="{00000000-0005-0000-0000-000071560000}"/>
    <cellStyle name="40% - uthevingsfarge 5 4 2 5" xfId="47183" xr:uid="{00000000-0005-0000-0000-000072560000}"/>
    <cellStyle name="40% - uthevingsfarge 5 4 2 6" xfId="47184" xr:uid="{00000000-0005-0000-0000-000073560000}"/>
    <cellStyle name="40% - uthevingsfarge 5 4 2 7" xfId="47185" xr:uid="{00000000-0005-0000-0000-000074560000}"/>
    <cellStyle name="40% - uthevingsfarge 5 4 2 8" xfId="47186" xr:uid="{00000000-0005-0000-0000-000075560000}"/>
    <cellStyle name="40% - uthevingsfarge 5 4 2_3. Chng in credit spreads" xfId="47187" xr:uid="{00000000-0005-0000-0000-000076560000}"/>
    <cellStyle name="40% - uthevingsfarge 5 4 3" xfId="5181" xr:uid="{00000000-0005-0000-0000-000077560000}"/>
    <cellStyle name="40% - uthevingsfarge 5 4 3 2" xfId="17293" xr:uid="{00000000-0005-0000-0000-000078560000}"/>
    <cellStyle name="40% - uthevingsfarge 5 4 3 2 2" xfId="47188" xr:uid="{00000000-0005-0000-0000-000079560000}"/>
    <cellStyle name="40% - uthevingsfarge 5 4 3 3" xfId="17294" xr:uid="{00000000-0005-0000-0000-00007A560000}"/>
    <cellStyle name="40% - uthevingsfarge 5 4 3 4" xfId="47189" xr:uid="{00000000-0005-0000-0000-00007B560000}"/>
    <cellStyle name="40% - uthevingsfarge 5 4 3 5" xfId="47190" xr:uid="{00000000-0005-0000-0000-00007C560000}"/>
    <cellStyle name="40% - uthevingsfarge 5 4 3 6" xfId="47191" xr:uid="{00000000-0005-0000-0000-00007D560000}"/>
    <cellStyle name="40% - uthevingsfarge 5 4 3_3. Chng in credit spreads" xfId="47192" xr:uid="{00000000-0005-0000-0000-00007E560000}"/>
    <cellStyle name="40% - uthevingsfarge 5 4 4" xfId="17295" xr:uid="{00000000-0005-0000-0000-00007F560000}"/>
    <cellStyle name="40% - uthevingsfarge 5 4 4 2" xfId="17296" xr:uid="{00000000-0005-0000-0000-000080560000}"/>
    <cellStyle name="40% - uthevingsfarge 5 4 4 2 2" xfId="47193" xr:uid="{00000000-0005-0000-0000-000081560000}"/>
    <cellStyle name="40% - uthevingsfarge 5 4 4 3" xfId="17297" xr:uid="{00000000-0005-0000-0000-000082560000}"/>
    <cellStyle name="40% - uthevingsfarge 5 4 4 4" xfId="47194" xr:uid="{00000000-0005-0000-0000-000083560000}"/>
    <cellStyle name="40% - uthevingsfarge 5 4 4 5" xfId="47195" xr:uid="{00000000-0005-0000-0000-000084560000}"/>
    <cellStyle name="40% - uthevingsfarge 5 4 4 6" xfId="47196" xr:uid="{00000000-0005-0000-0000-000085560000}"/>
    <cellStyle name="40% - uthevingsfarge 5 4 4_3. Chng in credit spreads" xfId="47197"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8" xr:uid="{00000000-0005-0000-0000-00008A560000}"/>
    <cellStyle name="40% - uthevingsfarge 5 4 5 5" xfId="47199" xr:uid="{00000000-0005-0000-0000-00008B560000}"/>
    <cellStyle name="40% - uthevingsfarge 5 4 5 6" xfId="47200"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9" xr:uid="{00000000-0005-0000-0000-000092560000}"/>
    <cellStyle name="40% - uthevingsfarge 5 4 9" xfId="47201" xr:uid="{00000000-0005-0000-0000-000093560000}"/>
    <cellStyle name="40% - uthevingsfarge 5 4_3. Chng in credit spreads" xfId="47202"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3" xr:uid="{00000000-0005-0000-0000-000098560000}"/>
    <cellStyle name="40% - uthevingsfarge 5 40 2_4 manuell" xfId="55396" xr:uid="{FBE34E8F-26F7-41EF-94B9-D4833EBD2A37}"/>
    <cellStyle name="40% - uthevingsfarge 5 40 3" xfId="5185" xr:uid="{00000000-0005-0000-0000-00009A560000}"/>
    <cellStyle name="40% - uthevingsfarge 5 40 4" xfId="47204" xr:uid="{00000000-0005-0000-0000-00009B560000}"/>
    <cellStyle name="40% - uthevingsfarge 5 40_4 manuell" xfId="55397"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5" xr:uid="{00000000-0005-0000-0000-0000A0560000}"/>
    <cellStyle name="40% - uthevingsfarge 5 41 2_4 manuell" xfId="55398" xr:uid="{6C0AF753-620F-4422-9DDA-9C4EEB0AF6E2}"/>
    <cellStyle name="40% - uthevingsfarge 5 41 3" xfId="5189" xr:uid="{00000000-0005-0000-0000-0000A2560000}"/>
    <cellStyle name="40% - uthevingsfarge 5 41 4" xfId="47206" xr:uid="{00000000-0005-0000-0000-0000A3560000}"/>
    <cellStyle name="40% - uthevingsfarge 5 41_4 manuell" xfId="55399"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7" xr:uid="{00000000-0005-0000-0000-0000A8560000}"/>
    <cellStyle name="40% - uthevingsfarge 5 42 2_4 manuell" xfId="55400" xr:uid="{691837F3-E791-4CE1-B048-C29A0AA20571}"/>
    <cellStyle name="40% - uthevingsfarge 5 42 3" xfId="5193" xr:uid="{00000000-0005-0000-0000-0000AA560000}"/>
    <cellStyle name="40% - uthevingsfarge 5 42 4" xfId="47208" xr:uid="{00000000-0005-0000-0000-0000AB560000}"/>
    <cellStyle name="40% - uthevingsfarge 5 42_4 manuell" xfId="55401"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9" xr:uid="{00000000-0005-0000-0000-0000B0560000}"/>
    <cellStyle name="40% - uthevingsfarge 5 43 2_4 manuell" xfId="55402" xr:uid="{BBCFC8D2-5AEF-41B4-B2E6-D4D8799CCDF0}"/>
    <cellStyle name="40% - uthevingsfarge 5 43 3" xfId="5197" xr:uid="{00000000-0005-0000-0000-0000B2560000}"/>
    <cellStyle name="40% - uthevingsfarge 5 43 4" xfId="47210" xr:uid="{00000000-0005-0000-0000-0000B3560000}"/>
    <cellStyle name="40% - uthevingsfarge 5 43_4 manuell" xfId="55403"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1" xr:uid="{00000000-0005-0000-0000-0000B8560000}"/>
    <cellStyle name="40% - uthevingsfarge 5 44 2_4 manuell" xfId="55404" xr:uid="{F03F8214-CEA7-4408-9CC5-2527115EF3EB}"/>
    <cellStyle name="40% - uthevingsfarge 5 44 3" xfId="5201" xr:uid="{00000000-0005-0000-0000-0000BA560000}"/>
    <cellStyle name="40% - uthevingsfarge 5 44 4" xfId="47212" xr:uid="{00000000-0005-0000-0000-0000BB560000}"/>
    <cellStyle name="40% - uthevingsfarge 5 44_4 manuell" xfId="55405"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3" xr:uid="{00000000-0005-0000-0000-0000C0560000}"/>
    <cellStyle name="40% - uthevingsfarge 5 45 2_4 manuell" xfId="55406" xr:uid="{D140AFE0-BDD9-4F1B-9B80-54305441985D}"/>
    <cellStyle name="40% - uthevingsfarge 5 45 3" xfId="5205" xr:uid="{00000000-0005-0000-0000-0000C2560000}"/>
    <cellStyle name="40% - uthevingsfarge 5 45 4" xfId="47214" xr:uid="{00000000-0005-0000-0000-0000C3560000}"/>
    <cellStyle name="40% - uthevingsfarge 5 45_4 manuell" xfId="55407"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5" xr:uid="{00000000-0005-0000-0000-0000C8560000}"/>
    <cellStyle name="40% - uthevingsfarge 5 46 2_4 manuell" xfId="55408" xr:uid="{198F43DD-D285-4829-9B3C-FA258AC51D6A}"/>
    <cellStyle name="40% - uthevingsfarge 5 46 3" xfId="5209" xr:uid="{00000000-0005-0000-0000-0000CA560000}"/>
    <cellStyle name="40% - uthevingsfarge 5 46 4" xfId="47216" xr:uid="{00000000-0005-0000-0000-0000CB560000}"/>
    <cellStyle name="40% - uthevingsfarge 5 46_4 manuell" xfId="55409"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7" xr:uid="{00000000-0005-0000-0000-0000D0560000}"/>
    <cellStyle name="40% - uthevingsfarge 5 47 2_4 manuell" xfId="55410" xr:uid="{053C998A-A1CC-4B89-91D6-8DCDFC588653}"/>
    <cellStyle name="40% - uthevingsfarge 5 47 3" xfId="5213" xr:uid="{00000000-0005-0000-0000-0000D2560000}"/>
    <cellStyle name="40% - uthevingsfarge 5 47 4" xfId="47218" xr:uid="{00000000-0005-0000-0000-0000D3560000}"/>
    <cellStyle name="40% - uthevingsfarge 5 47_4 manuell" xfId="55411"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9" xr:uid="{00000000-0005-0000-0000-0000D8560000}"/>
    <cellStyle name="40% - uthevingsfarge 5 48 2_4 manuell" xfId="55412" xr:uid="{622B827C-09F0-48E6-B4B0-F3D1A5004452}"/>
    <cellStyle name="40% - uthevingsfarge 5 48 3" xfId="5217" xr:uid="{00000000-0005-0000-0000-0000DA560000}"/>
    <cellStyle name="40% - uthevingsfarge 5 48 4" xfId="47220" xr:uid="{00000000-0005-0000-0000-0000DB560000}"/>
    <cellStyle name="40% - uthevingsfarge 5 48_4 manuell" xfId="55413"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1" xr:uid="{00000000-0005-0000-0000-0000E0560000}"/>
    <cellStyle name="40% - uthevingsfarge 5 49 2_4 manuell" xfId="55414" xr:uid="{03DB7920-23D7-4DC5-A952-CEBC48128AC5}"/>
    <cellStyle name="40% - uthevingsfarge 5 49 3" xfId="5221" xr:uid="{00000000-0005-0000-0000-0000E2560000}"/>
    <cellStyle name="40% - uthevingsfarge 5 49 4" xfId="47222" xr:uid="{00000000-0005-0000-0000-0000E3560000}"/>
    <cellStyle name="40% - uthevingsfarge 5 49_4 manuell" xfId="55415"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3" xr:uid="{00000000-0005-0000-0000-0000E8560000}"/>
    <cellStyle name="40% - uthevingsfarge 5 5 2 2 2 2" xfId="47224" xr:uid="{00000000-0005-0000-0000-0000E9560000}"/>
    <cellStyle name="40% - uthevingsfarge 5 5 2 2 3" xfId="47225" xr:uid="{00000000-0005-0000-0000-0000EA560000}"/>
    <cellStyle name="40% - uthevingsfarge 5 5 2 2_3. Chng in credit spreads" xfId="47226" xr:uid="{00000000-0005-0000-0000-0000EB560000}"/>
    <cellStyle name="40% - uthevingsfarge 5 5 2 3" xfId="47227" xr:uid="{00000000-0005-0000-0000-0000EC560000}"/>
    <cellStyle name="40% - uthevingsfarge 5 5 2 3 2" xfId="47228" xr:uid="{00000000-0005-0000-0000-0000ED560000}"/>
    <cellStyle name="40% - uthevingsfarge 5 5 2 3 2 2" xfId="47229" xr:uid="{00000000-0005-0000-0000-0000EE560000}"/>
    <cellStyle name="40% - uthevingsfarge 5 5 2 3 3" xfId="47230" xr:uid="{00000000-0005-0000-0000-0000EF560000}"/>
    <cellStyle name="40% - uthevingsfarge 5 5 2 3_3. Chng in credit spreads" xfId="47231" xr:uid="{00000000-0005-0000-0000-0000F0560000}"/>
    <cellStyle name="40% - uthevingsfarge 5 5 2 4" xfId="47232" xr:uid="{00000000-0005-0000-0000-0000F1560000}"/>
    <cellStyle name="40% - uthevingsfarge 5 5 2 4 2" xfId="47233" xr:uid="{00000000-0005-0000-0000-0000F2560000}"/>
    <cellStyle name="40% - uthevingsfarge 5 5 2 5" xfId="47234" xr:uid="{00000000-0005-0000-0000-0000F3560000}"/>
    <cellStyle name="40% - uthevingsfarge 5 5 2_3. Chng in credit spreads" xfId="47235" xr:uid="{00000000-0005-0000-0000-0000F4560000}"/>
    <cellStyle name="40% - uthevingsfarge 5 5 3" xfId="5225" xr:uid="{00000000-0005-0000-0000-0000F5560000}"/>
    <cellStyle name="40% - uthevingsfarge 5 5 3 2" xfId="17306" xr:uid="{00000000-0005-0000-0000-0000F6560000}"/>
    <cellStyle name="40% - uthevingsfarge 5 5 3 2 2" xfId="47236" xr:uid="{00000000-0005-0000-0000-0000F7560000}"/>
    <cellStyle name="40% - uthevingsfarge 5 5 3 3" xfId="47237" xr:uid="{00000000-0005-0000-0000-0000F8560000}"/>
    <cellStyle name="40% - uthevingsfarge 5 5 3_3. Chng in credit spreads" xfId="47238" xr:uid="{00000000-0005-0000-0000-0000F9560000}"/>
    <cellStyle name="40% - uthevingsfarge 5 5 4" xfId="17307" xr:uid="{00000000-0005-0000-0000-0000FA560000}"/>
    <cellStyle name="40% - uthevingsfarge 5 5 4 2" xfId="47239" xr:uid="{00000000-0005-0000-0000-0000FB560000}"/>
    <cellStyle name="40% - uthevingsfarge 5 5 4 2 2" xfId="47240" xr:uid="{00000000-0005-0000-0000-0000FC560000}"/>
    <cellStyle name="40% - uthevingsfarge 5 5 4 3" xfId="47241" xr:uid="{00000000-0005-0000-0000-0000FD560000}"/>
    <cellStyle name="40% - uthevingsfarge 5 5 4_3. Chng in credit spreads" xfId="47242" xr:uid="{00000000-0005-0000-0000-0000FE560000}"/>
    <cellStyle name="40% - uthevingsfarge 5 5 5" xfId="17308" xr:uid="{00000000-0005-0000-0000-0000FF560000}"/>
    <cellStyle name="40% - uthevingsfarge 5 5 5 2" xfId="47243" xr:uid="{00000000-0005-0000-0000-000000570000}"/>
    <cellStyle name="40% - uthevingsfarge 5 5 6" xfId="39960" xr:uid="{00000000-0005-0000-0000-000001570000}"/>
    <cellStyle name="40% - uthevingsfarge 5 5 7" xfId="47244" xr:uid="{00000000-0005-0000-0000-000002570000}"/>
    <cellStyle name="40% - uthevingsfarge 5 5 8" xfId="47245" xr:uid="{00000000-0005-0000-0000-000003570000}"/>
    <cellStyle name="40% - uthevingsfarge 5 5 9" xfId="47246" xr:uid="{00000000-0005-0000-0000-000004570000}"/>
    <cellStyle name="40% - uthevingsfarge 5 5_3. Chng in credit spreads" xfId="47247"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8" xr:uid="{00000000-0005-0000-0000-000009570000}"/>
    <cellStyle name="40% - uthevingsfarge 5 50 2_4 manuell" xfId="55416" xr:uid="{50409D76-0141-4E47-A749-D322EF80308C}"/>
    <cellStyle name="40% - uthevingsfarge 5 50 3" xfId="5229" xr:uid="{00000000-0005-0000-0000-00000B570000}"/>
    <cellStyle name="40% - uthevingsfarge 5 50 4" xfId="47249" xr:uid="{00000000-0005-0000-0000-00000C570000}"/>
    <cellStyle name="40% - uthevingsfarge 5 50_4 manuell" xfId="55417"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50" xr:uid="{00000000-0005-0000-0000-000011570000}"/>
    <cellStyle name="40% - uthevingsfarge 5 51 2_4 manuell" xfId="55418" xr:uid="{C08026F2-8634-4AB9-8E98-5ECAF5534280}"/>
    <cellStyle name="40% - uthevingsfarge 5 51 3" xfId="5233" xr:uid="{00000000-0005-0000-0000-000013570000}"/>
    <cellStyle name="40% - uthevingsfarge 5 51 4" xfId="47251" xr:uid="{00000000-0005-0000-0000-000014570000}"/>
    <cellStyle name="40% - uthevingsfarge 5 51_4 manuell" xfId="55419"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2" xr:uid="{00000000-0005-0000-0000-000019570000}"/>
    <cellStyle name="40% - uthevingsfarge 5 52 2_4 manuell" xfId="55420" xr:uid="{17136FDE-20F6-4536-8159-E707C2E2B642}"/>
    <cellStyle name="40% - uthevingsfarge 5 52 3" xfId="5237" xr:uid="{00000000-0005-0000-0000-00001B570000}"/>
    <cellStyle name="40% - uthevingsfarge 5 52 4" xfId="47253" xr:uid="{00000000-0005-0000-0000-00001C570000}"/>
    <cellStyle name="40% - uthevingsfarge 5 52_4 manuell" xfId="55421"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4" xr:uid="{00000000-0005-0000-0000-000021570000}"/>
    <cellStyle name="40% - uthevingsfarge 5 53 2_4 manuell" xfId="55422" xr:uid="{56E70A13-19CE-4679-95C5-E1C15AD3099C}"/>
    <cellStyle name="40% - uthevingsfarge 5 53 3" xfId="5241" xr:uid="{00000000-0005-0000-0000-000023570000}"/>
    <cellStyle name="40% - uthevingsfarge 5 53 4" xfId="47255" xr:uid="{00000000-0005-0000-0000-000024570000}"/>
    <cellStyle name="40% - uthevingsfarge 5 53_4 manuell" xfId="55423"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6" xr:uid="{00000000-0005-0000-0000-000029570000}"/>
    <cellStyle name="40% - uthevingsfarge 5 54 2_4 manuell" xfId="55424" xr:uid="{58FC8EBC-2871-4E70-B47A-D7F5EE3F6B11}"/>
    <cellStyle name="40% - uthevingsfarge 5 54 3" xfId="5245" xr:uid="{00000000-0005-0000-0000-00002B570000}"/>
    <cellStyle name="40% - uthevingsfarge 5 54 4" xfId="47257" xr:uid="{00000000-0005-0000-0000-00002C570000}"/>
    <cellStyle name="40% - uthevingsfarge 5 54_4 manuell" xfId="55425"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8" xr:uid="{00000000-0005-0000-0000-000031570000}"/>
    <cellStyle name="40% - uthevingsfarge 5 55 2_4 manuell" xfId="55426" xr:uid="{17773402-59D9-4CC3-9988-7F0BC11E1312}"/>
    <cellStyle name="40% - uthevingsfarge 5 55 3" xfId="5249" xr:uid="{00000000-0005-0000-0000-000033570000}"/>
    <cellStyle name="40% - uthevingsfarge 5 55 4" xfId="47259" xr:uid="{00000000-0005-0000-0000-000034570000}"/>
    <cellStyle name="40% - uthevingsfarge 5 55_4 manuell" xfId="55427"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60" xr:uid="{00000000-0005-0000-0000-000039570000}"/>
    <cellStyle name="40% - uthevingsfarge 5 56 2_4 manuell" xfId="55428" xr:uid="{B6D57FE7-A869-46B2-B625-B64D10EDDE45}"/>
    <cellStyle name="40% - uthevingsfarge 5 56 3" xfId="5253" xr:uid="{00000000-0005-0000-0000-00003B570000}"/>
    <cellStyle name="40% - uthevingsfarge 5 56 4" xfId="47261" xr:uid="{00000000-0005-0000-0000-00003C570000}"/>
    <cellStyle name="40% - uthevingsfarge 5 56_4 manuell" xfId="55429"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2" xr:uid="{00000000-0005-0000-0000-000041570000}"/>
    <cellStyle name="40% - uthevingsfarge 5 57 2_4 manuell" xfId="55430" xr:uid="{0C924BFA-5C0F-49A3-B730-B64C545A62BC}"/>
    <cellStyle name="40% - uthevingsfarge 5 57 3" xfId="5257" xr:uid="{00000000-0005-0000-0000-000043570000}"/>
    <cellStyle name="40% - uthevingsfarge 5 57 4" xfId="47263" xr:uid="{00000000-0005-0000-0000-000044570000}"/>
    <cellStyle name="40% - uthevingsfarge 5 57_4 manuell" xfId="55431"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4" xr:uid="{00000000-0005-0000-0000-000049570000}"/>
    <cellStyle name="40% - uthevingsfarge 5 58 2_4 manuell" xfId="55432" xr:uid="{86E57DB6-7971-4C17-8842-A94CE45109C0}"/>
    <cellStyle name="40% - uthevingsfarge 5 58 3" xfId="5261" xr:uid="{00000000-0005-0000-0000-00004B570000}"/>
    <cellStyle name="40% - uthevingsfarge 5 58 4" xfId="47265" xr:uid="{00000000-0005-0000-0000-00004C570000}"/>
    <cellStyle name="40% - uthevingsfarge 5 58_4 manuell" xfId="55433"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6" xr:uid="{00000000-0005-0000-0000-000051570000}"/>
    <cellStyle name="40% - uthevingsfarge 5 59 2_4 manuell" xfId="55434" xr:uid="{F15051B2-1773-4F50-8602-B3519A74C3E2}"/>
    <cellStyle name="40% - uthevingsfarge 5 59 3" xfId="5265" xr:uid="{00000000-0005-0000-0000-000053570000}"/>
    <cellStyle name="40% - uthevingsfarge 5 59 4" xfId="47267" xr:uid="{00000000-0005-0000-0000-000054570000}"/>
    <cellStyle name="40% - uthevingsfarge 5 59_4 manuell" xfId="55435"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8" xr:uid="{00000000-0005-0000-0000-000059570000}"/>
    <cellStyle name="40% - uthevingsfarge 5 6 2 2_CC1" xfId="55436" xr:uid="{82EF193F-094F-4C64-97B2-A5D0CC6199EA}"/>
    <cellStyle name="40% - uthevingsfarge 5 6 2 3" xfId="47269" xr:uid="{00000000-0005-0000-0000-00005A570000}"/>
    <cellStyle name="40% - uthevingsfarge 5 6 2 4" xfId="47270" xr:uid="{00000000-0005-0000-0000-00005B570000}"/>
    <cellStyle name="40% - uthevingsfarge 5 6 2_3. Chng in credit spreads" xfId="47271" xr:uid="{00000000-0005-0000-0000-00005C570000}"/>
    <cellStyle name="40% - uthevingsfarge 5 6 3" xfId="5269" xr:uid="{00000000-0005-0000-0000-00005D570000}"/>
    <cellStyle name="40% - uthevingsfarge 5 6 3 2" xfId="17309" xr:uid="{00000000-0005-0000-0000-00005E570000}"/>
    <cellStyle name="40% - uthevingsfarge 5 6 3 2 2" xfId="47272" xr:uid="{00000000-0005-0000-0000-00005F570000}"/>
    <cellStyle name="40% - uthevingsfarge 5 6 3 3" xfId="47273" xr:uid="{00000000-0005-0000-0000-000060570000}"/>
    <cellStyle name="40% - uthevingsfarge 5 6 3_3. Chng in credit spreads" xfId="47274" xr:uid="{00000000-0005-0000-0000-000061570000}"/>
    <cellStyle name="40% - uthevingsfarge 5 6 4" xfId="17310" xr:uid="{00000000-0005-0000-0000-000062570000}"/>
    <cellStyle name="40% - uthevingsfarge 5 6 4 2" xfId="47275" xr:uid="{00000000-0005-0000-0000-000063570000}"/>
    <cellStyle name="40% - uthevingsfarge 5 6 5" xfId="17311" xr:uid="{00000000-0005-0000-0000-000064570000}"/>
    <cellStyle name="40% - uthevingsfarge 5 6 6" xfId="39961" xr:uid="{00000000-0005-0000-0000-000065570000}"/>
    <cellStyle name="40% - uthevingsfarge 5 6 7" xfId="47276" xr:uid="{00000000-0005-0000-0000-000066570000}"/>
    <cellStyle name="40% - uthevingsfarge 5 6 8" xfId="47277" xr:uid="{00000000-0005-0000-0000-000067570000}"/>
    <cellStyle name="40% - uthevingsfarge 5 6 9" xfId="47278" xr:uid="{00000000-0005-0000-0000-000068570000}"/>
    <cellStyle name="40% - uthevingsfarge 5 6_3. Chng in credit spreads" xfId="47279"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80" xr:uid="{00000000-0005-0000-0000-000084570000}"/>
    <cellStyle name="40% - uthevingsfarge 5 69" xfId="47281"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2" xr:uid="{00000000-0005-0000-0000-000089570000}"/>
    <cellStyle name="40% - uthevingsfarge 5 7 2 4" xfId="47283" xr:uid="{00000000-0005-0000-0000-00008A570000}"/>
    <cellStyle name="40% - uthevingsfarge 5 7 2_4 manuell" xfId="55437"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4" xr:uid="{00000000-0005-0000-0000-000091570000}"/>
    <cellStyle name="40% - uthevingsfarge 5 7 7" xfId="47285" xr:uid="{00000000-0005-0000-0000-000092570000}"/>
    <cellStyle name="40% - uthevingsfarge 5 7 8" xfId="47286" xr:uid="{00000000-0005-0000-0000-000093570000}"/>
    <cellStyle name="40% - uthevingsfarge 5 7_3. Chng in credit spreads" xfId="47287" xr:uid="{00000000-0005-0000-0000-000094570000}"/>
    <cellStyle name="40% - uthevingsfarge 5 70" xfId="47288" xr:uid="{00000000-0005-0000-0000-000095570000}"/>
    <cellStyle name="40% - uthevingsfarge 5 71" xfId="47289" xr:uid="{00000000-0005-0000-0000-000096570000}"/>
    <cellStyle name="40% - uthevingsfarge 5 72" xfId="47290" xr:uid="{00000000-0005-0000-0000-000097570000}"/>
    <cellStyle name="40% - uthevingsfarge 5 73" xfId="47291" xr:uid="{00000000-0005-0000-0000-000098570000}"/>
    <cellStyle name="40% - uthevingsfarge 5 74" xfId="47292"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3" xr:uid="{00000000-0005-0000-0000-00009D570000}"/>
    <cellStyle name="40% - uthevingsfarge 5 8 2 4" xfId="47294" xr:uid="{00000000-0005-0000-0000-00009E570000}"/>
    <cellStyle name="40% - uthevingsfarge 5 8 2_4 manuell" xfId="55438" xr:uid="{6C2F1984-047D-4713-B67F-7905E76DC3F7}"/>
    <cellStyle name="40% - uthevingsfarge 5 8 3" xfId="5277" xr:uid="{00000000-0005-0000-0000-0000A0570000}"/>
    <cellStyle name="40% - uthevingsfarge 5 8 4" xfId="47295" xr:uid="{00000000-0005-0000-0000-0000A1570000}"/>
    <cellStyle name="40% - uthevingsfarge 5 8 5" xfId="47296" xr:uid="{00000000-0005-0000-0000-0000A2570000}"/>
    <cellStyle name="40% - uthevingsfarge 5 8_3. Chng in credit spreads" xfId="47297"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8" xr:uid="{00000000-0005-0000-0000-0000A7570000}"/>
    <cellStyle name="40% - uthevingsfarge 5 9 2_4 manuell" xfId="55439" xr:uid="{FDA1E688-0F6D-47A5-8C88-175817EB72B5}"/>
    <cellStyle name="40% - uthevingsfarge 5 9 3" xfId="5281" xr:uid="{00000000-0005-0000-0000-0000A9570000}"/>
    <cellStyle name="40% - uthevingsfarge 5 9 4" xfId="47299" xr:uid="{00000000-0005-0000-0000-0000AA570000}"/>
    <cellStyle name="40% - uthevingsfarge 5 9 5" xfId="47300" xr:uid="{00000000-0005-0000-0000-0000AB570000}"/>
    <cellStyle name="40% - uthevingsfarge 5 9_4 manuell" xfId="55440" xr:uid="{D714BAFB-C350-4245-8F8F-38BA0164CDC1}"/>
    <cellStyle name="40% - uthevingsfarge 5_4 manuell" xfId="55441"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1" xr:uid="{00000000-0005-0000-0000-0000B2570000}"/>
    <cellStyle name="40% - uthevingsfarge 6 10 2_4 manuell" xfId="55442" xr:uid="{97D66D13-7634-460B-A659-7C4A97AB7A0C}"/>
    <cellStyle name="40% - uthevingsfarge 6 10 3" xfId="5285" xr:uid="{00000000-0005-0000-0000-0000B4570000}"/>
    <cellStyle name="40% - uthevingsfarge 6 10 4" xfId="47302" xr:uid="{00000000-0005-0000-0000-0000B5570000}"/>
    <cellStyle name="40% - uthevingsfarge 6 10 5" xfId="47303" xr:uid="{00000000-0005-0000-0000-0000B6570000}"/>
    <cellStyle name="40% - uthevingsfarge 6 10_4 manuell" xfId="55443"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4" xr:uid="{00000000-0005-0000-0000-0000BB570000}"/>
    <cellStyle name="40% - uthevingsfarge 6 11 2_4 manuell" xfId="55444" xr:uid="{9777ACD3-F453-469E-93DE-3AEC0AA4629D}"/>
    <cellStyle name="40% - uthevingsfarge 6 11 3" xfId="5289" xr:uid="{00000000-0005-0000-0000-0000BD570000}"/>
    <cellStyle name="40% - uthevingsfarge 6 11 4" xfId="47305" xr:uid="{00000000-0005-0000-0000-0000BE570000}"/>
    <cellStyle name="40% - uthevingsfarge 6 11_4 manuell" xfId="55445"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6" xr:uid="{00000000-0005-0000-0000-0000C3570000}"/>
    <cellStyle name="40% - uthevingsfarge 6 12 2_4 manuell" xfId="55446" xr:uid="{975E6929-3275-4165-85E4-8DE05F128E78}"/>
    <cellStyle name="40% - uthevingsfarge 6 12 3" xfId="5293" xr:uid="{00000000-0005-0000-0000-0000C5570000}"/>
    <cellStyle name="40% - uthevingsfarge 6 12 4" xfId="47307" xr:uid="{00000000-0005-0000-0000-0000C6570000}"/>
    <cellStyle name="40% - uthevingsfarge 6 12_4 manuell" xfId="55447"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8" xr:uid="{00000000-0005-0000-0000-0000CB570000}"/>
    <cellStyle name="40% - uthevingsfarge 6 13 2_4 manuell" xfId="55448" xr:uid="{5E5317DD-B002-4E84-804C-05B0A6D73AE8}"/>
    <cellStyle name="40% - uthevingsfarge 6 13 3" xfId="5297" xr:uid="{00000000-0005-0000-0000-0000CD570000}"/>
    <cellStyle name="40% - uthevingsfarge 6 13 4" xfId="47309" xr:uid="{00000000-0005-0000-0000-0000CE570000}"/>
    <cellStyle name="40% - uthevingsfarge 6 13_4 manuell" xfId="55449"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10" xr:uid="{00000000-0005-0000-0000-0000D3570000}"/>
    <cellStyle name="40% - uthevingsfarge 6 14 2_4 manuell" xfId="55450" xr:uid="{99B4331D-2F22-4A35-9369-23085E4FC0F1}"/>
    <cellStyle name="40% - uthevingsfarge 6 14 3" xfId="5301" xr:uid="{00000000-0005-0000-0000-0000D5570000}"/>
    <cellStyle name="40% - uthevingsfarge 6 14 4" xfId="47311" xr:uid="{00000000-0005-0000-0000-0000D6570000}"/>
    <cellStyle name="40% - uthevingsfarge 6 14_4 manuell" xfId="55451"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2" xr:uid="{00000000-0005-0000-0000-0000DB570000}"/>
    <cellStyle name="40% - uthevingsfarge 6 15 2_4 manuell" xfId="55452" xr:uid="{CE65E134-FEBC-4040-AF65-F27437AFE9DB}"/>
    <cellStyle name="40% - uthevingsfarge 6 15 3" xfId="5305" xr:uid="{00000000-0005-0000-0000-0000DD570000}"/>
    <cellStyle name="40% - uthevingsfarge 6 15 4" xfId="47313" xr:uid="{00000000-0005-0000-0000-0000DE570000}"/>
    <cellStyle name="40% - uthevingsfarge 6 15_4 manuell" xfId="55453"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4" xr:uid="{00000000-0005-0000-0000-0000E3570000}"/>
    <cellStyle name="40% - uthevingsfarge 6 16 2_4 manuell" xfId="55454" xr:uid="{56E72F8A-B176-446B-9201-83068D6616B9}"/>
    <cellStyle name="40% - uthevingsfarge 6 16 3" xfId="5309" xr:uid="{00000000-0005-0000-0000-0000E5570000}"/>
    <cellStyle name="40% - uthevingsfarge 6 16 4" xfId="47315" xr:uid="{00000000-0005-0000-0000-0000E6570000}"/>
    <cellStyle name="40% - uthevingsfarge 6 16_4 manuell" xfId="55455"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6" xr:uid="{00000000-0005-0000-0000-0000EB570000}"/>
    <cellStyle name="40% - uthevingsfarge 6 17 2_4 manuell" xfId="55456" xr:uid="{409641DE-EC7A-4384-A3A9-703C7B5D3B88}"/>
    <cellStyle name="40% - uthevingsfarge 6 17 3" xfId="5313" xr:uid="{00000000-0005-0000-0000-0000ED570000}"/>
    <cellStyle name="40% - uthevingsfarge 6 17 4" xfId="47317" xr:uid="{00000000-0005-0000-0000-0000EE570000}"/>
    <cellStyle name="40% - uthevingsfarge 6 17_4 manuell" xfId="55457"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8" xr:uid="{00000000-0005-0000-0000-0000F3570000}"/>
    <cellStyle name="40% - uthevingsfarge 6 18 2_4 manuell" xfId="55458" xr:uid="{5F5D6984-F01D-40D7-928A-6C77D56709A6}"/>
    <cellStyle name="40% - uthevingsfarge 6 18 3" xfId="5317" xr:uid="{00000000-0005-0000-0000-0000F5570000}"/>
    <cellStyle name="40% - uthevingsfarge 6 18 4" xfId="47319" xr:uid="{00000000-0005-0000-0000-0000F6570000}"/>
    <cellStyle name="40% - uthevingsfarge 6 18_4 manuell" xfId="55459"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20" xr:uid="{00000000-0005-0000-0000-0000FB570000}"/>
    <cellStyle name="40% - uthevingsfarge 6 19 2_4 manuell" xfId="55460" xr:uid="{27A49F88-C099-44D2-8886-49A22E59C8C2}"/>
    <cellStyle name="40% - uthevingsfarge 6 19 3" xfId="5321" xr:uid="{00000000-0005-0000-0000-0000FD570000}"/>
    <cellStyle name="40% - uthevingsfarge 6 19 4" xfId="47321" xr:uid="{00000000-0005-0000-0000-0000FE570000}"/>
    <cellStyle name="40% - uthevingsfarge 6 19_4 manuell" xfId="55461"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2" xr:uid="{00000000-0005-0000-0000-000007580000}"/>
    <cellStyle name="40% - uthevingsfarge 6 2 14" xfId="47323" xr:uid="{00000000-0005-0000-0000-000008580000}"/>
    <cellStyle name="40% - uthevingsfarge 6 2 15" xfId="47324" xr:uid="{00000000-0005-0000-0000-000009580000}"/>
    <cellStyle name="40% - uthevingsfarge 6 2 16" xfId="47325" xr:uid="{00000000-0005-0000-0000-00000A580000}"/>
    <cellStyle name="40% - uthevingsfarge 6 2 2" xfId="5323" xr:uid="{00000000-0005-0000-0000-00000B580000}"/>
    <cellStyle name="40% - uthevingsfarge 6 2 2 10" xfId="47326" xr:uid="{00000000-0005-0000-0000-00000C580000}"/>
    <cellStyle name="40% - uthevingsfarge 6 2 2 11" xfId="47327" xr:uid="{00000000-0005-0000-0000-00000D580000}"/>
    <cellStyle name="40% - uthevingsfarge 6 2 2 2" xfId="5324" xr:uid="{00000000-0005-0000-0000-00000E580000}"/>
    <cellStyle name="40% - uthevingsfarge 6 2 2 2 10" xfId="47328" xr:uid="{00000000-0005-0000-0000-00000F580000}"/>
    <cellStyle name="40% - uthevingsfarge 6 2 2 2 2" xfId="17337" xr:uid="{00000000-0005-0000-0000-000010580000}"/>
    <cellStyle name="40% - uthevingsfarge 6 2 2 2 2 2" xfId="17338" xr:uid="{00000000-0005-0000-0000-000011580000}"/>
    <cellStyle name="40% - uthevingsfarge 6 2 2 2 2 2 2" xfId="47329" xr:uid="{00000000-0005-0000-0000-000012580000}"/>
    <cellStyle name="40% - uthevingsfarge 6 2 2 2 2 2 2 2" xfId="47330" xr:uid="{00000000-0005-0000-0000-000013580000}"/>
    <cellStyle name="40% - uthevingsfarge 6 2 2 2 2 2 3" xfId="47331" xr:uid="{00000000-0005-0000-0000-000014580000}"/>
    <cellStyle name="40% - uthevingsfarge 6 2 2 2 2 2_3. Chng in credit spreads" xfId="47332" xr:uid="{00000000-0005-0000-0000-000015580000}"/>
    <cellStyle name="40% - uthevingsfarge 6 2 2 2 2 3" xfId="17339" xr:uid="{00000000-0005-0000-0000-000016580000}"/>
    <cellStyle name="40% - uthevingsfarge 6 2 2 2 2 3 2" xfId="47333" xr:uid="{00000000-0005-0000-0000-000017580000}"/>
    <cellStyle name="40% - uthevingsfarge 6 2 2 2 2 4" xfId="47334" xr:uid="{00000000-0005-0000-0000-000018580000}"/>
    <cellStyle name="40% - uthevingsfarge 6 2 2 2 2 5" xfId="47335" xr:uid="{00000000-0005-0000-0000-000019580000}"/>
    <cellStyle name="40% - uthevingsfarge 6 2 2 2 2 6" xfId="47336" xr:uid="{00000000-0005-0000-0000-00001A580000}"/>
    <cellStyle name="40% - uthevingsfarge 6 2 2 2 2_3. Chng in credit spreads" xfId="47337" xr:uid="{00000000-0005-0000-0000-00001B580000}"/>
    <cellStyle name="40% - uthevingsfarge 6 2 2 2 3" xfId="17340" xr:uid="{00000000-0005-0000-0000-00001C580000}"/>
    <cellStyle name="40% - uthevingsfarge 6 2 2 2 3 2" xfId="17341" xr:uid="{00000000-0005-0000-0000-00001D580000}"/>
    <cellStyle name="40% - uthevingsfarge 6 2 2 2 3 2 2" xfId="47338" xr:uid="{00000000-0005-0000-0000-00001E580000}"/>
    <cellStyle name="40% - uthevingsfarge 6 2 2 2 3 2 2 2" xfId="47339" xr:uid="{00000000-0005-0000-0000-00001F580000}"/>
    <cellStyle name="40% - uthevingsfarge 6 2 2 2 3 2 3" xfId="47340" xr:uid="{00000000-0005-0000-0000-000020580000}"/>
    <cellStyle name="40% - uthevingsfarge 6 2 2 2 3 2_3. Chng in credit spreads" xfId="47341" xr:uid="{00000000-0005-0000-0000-000021580000}"/>
    <cellStyle name="40% - uthevingsfarge 6 2 2 2 3 3" xfId="17342" xr:uid="{00000000-0005-0000-0000-000022580000}"/>
    <cellStyle name="40% - uthevingsfarge 6 2 2 2 3 3 2" xfId="47342" xr:uid="{00000000-0005-0000-0000-000023580000}"/>
    <cellStyle name="40% - uthevingsfarge 6 2 2 2 3 4" xfId="47343" xr:uid="{00000000-0005-0000-0000-000024580000}"/>
    <cellStyle name="40% - uthevingsfarge 6 2 2 2 3 5" xfId="47344" xr:uid="{00000000-0005-0000-0000-000025580000}"/>
    <cellStyle name="40% - uthevingsfarge 6 2 2 2 3 6" xfId="47345" xr:uid="{00000000-0005-0000-0000-000026580000}"/>
    <cellStyle name="40% - uthevingsfarge 6 2 2 2 3_3. Chng in credit spreads" xfId="47346" xr:uid="{00000000-0005-0000-0000-000027580000}"/>
    <cellStyle name="40% - uthevingsfarge 6 2 2 2 4" xfId="17343" xr:uid="{00000000-0005-0000-0000-000028580000}"/>
    <cellStyle name="40% - uthevingsfarge 6 2 2 2 4 2" xfId="17344" xr:uid="{00000000-0005-0000-0000-000029580000}"/>
    <cellStyle name="40% - uthevingsfarge 6 2 2 2 4 2 2" xfId="47347" xr:uid="{00000000-0005-0000-0000-00002A580000}"/>
    <cellStyle name="40% - uthevingsfarge 6 2 2 2 4 3" xfId="17345" xr:uid="{00000000-0005-0000-0000-00002B580000}"/>
    <cellStyle name="40% - uthevingsfarge 6 2 2 2 4 4" xfId="47348" xr:uid="{00000000-0005-0000-0000-00002C580000}"/>
    <cellStyle name="40% - uthevingsfarge 6 2 2 2 4 5" xfId="47349" xr:uid="{00000000-0005-0000-0000-00002D580000}"/>
    <cellStyle name="40% - uthevingsfarge 6 2 2 2 4 6" xfId="47350" xr:uid="{00000000-0005-0000-0000-00002E580000}"/>
    <cellStyle name="40% - uthevingsfarge 6 2 2 2 4_3. Chng in credit spreads" xfId="47351" xr:uid="{00000000-0005-0000-0000-00002F580000}"/>
    <cellStyle name="40% - uthevingsfarge 6 2 2 2 5" xfId="17346" xr:uid="{00000000-0005-0000-0000-000030580000}"/>
    <cellStyle name="40% - uthevingsfarge 6 2 2 2 5 2" xfId="17347" xr:uid="{00000000-0005-0000-0000-000031580000}"/>
    <cellStyle name="40% - uthevingsfarge 6 2 2 2 5 2 2" xfId="47352" xr:uid="{00000000-0005-0000-0000-000032580000}"/>
    <cellStyle name="40% - uthevingsfarge 6 2 2 2 5 3" xfId="17348" xr:uid="{00000000-0005-0000-0000-000033580000}"/>
    <cellStyle name="40% - uthevingsfarge 6 2 2 2 5 4" xfId="47353" xr:uid="{00000000-0005-0000-0000-000034580000}"/>
    <cellStyle name="40% - uthevingsfarge 6 2 2 2 5 5" xfId="47354" xr:uid="{00000000-0005-0000-0000-000035580000}"/>
    <cellStyle name="40% - uthevingsfarge 6 2 2 2 5_3. Chng in credit spreads" xfId="47355" xr:uid="{00000000-0005-0000-0000-000036580000}"/>
    <cellStyle name="40% - uthevingsfarge 6 2 2 2 6" xfId="17349" xr:uid="{00000000-0005-0000-0000-000037580000}"/>
    <cellStyle name="40% - uthevingsfarge 6 2 2 2 6 2" xfId="47356" xr:uid="{00000000-0005-0000-0000-000038580000}"/>
    <cellStyle name="40% - uthevingsfarge 6 2 2 2 7" xfId="17350" xr:uid="{00000000-0005-0000-0000-000039580000}"/>
    <cellStyle name="40% - uthevingsfarge 6 2 2 2 8" xfId="47357" xr:uid="{00000000-0005-0000-0000-00003A580000}"/>
    <cellStyle name="40% - uthevingsfarge 6 2 2 2 9" xfId="47358" xr:uid="{00000000-0005-0000-0000-00003B580000}"/>
    <cellStyle name="40% - uthevingsfarge 6 2 2 2_3. Chng in credit spreads" xfId="47359" xr:uid="{00000000-0005-0000-0000-00003C580000}"/>
    <cellStyle name="40% - uthevingsfarge 6 2 2 3" xfId="17351" xr:uid="{00000000-0005-0000-0000-00003D580000}"/>
    <cellStyle name="40% - uthevingsfarge 6 2 2 3 2" xfId="17352" xr:uid="{00000000-0005-0000-0000-00003E580000}"/>
    <cellStyle name="40% - uthevingsfarge 6 2 2 3 2 2" xfId="47360" xr:uid="{00000000-0005-0000-0000-00003F580000}"/>
    <cellStyle name="40% - uthevingsfarge 6 2 2 3 2 2 2" xfId="47361" xr:uid="{00000000-0005-0000-0000-000040580000}"/>
    <cellStyle name="40% - uthevingsfarge 6 2 2 3 2 3" xfId="47362" xr:uid="{00000000-0005-0000-0000-000041580000}"/>
    <cellStyle name="40% - uthevingsfarge 6 2 2 3 2_3. Chng in credit spreads" xfId="47363" xr:uid="{00000000-0005-0000-0000-000042580000}"/>
    <cellStyle name="40% - uthevingsfarge 6 2 2 3 3" xfId="17353" xr:uid="{00000000-0005-0000-0000-000043580000}"/>
    <cellStyle name="40% - uthevingsfarge 6 2 2 3 3 2" xfId="47364" xr:uid="{00000000-0005-0000-0000-000044580000}"/>
    <cellStyle name="40% - uthevingsfarge 6 2 2 3 4" xfId="47365" xr:uid="{00000000-0005-0000-0000-000045580000}"/>
    <cellStyle name="40% - uthevingsfarge 6 2 2 3 5" xfId="47366" xr:uid="{00000000-0005-0000-0000-000046580000}"/>
    <cellStyle name="40% - uthevingsfarge 6 2 2 3 6" xfId="47367" xr:uid="{00000000-0005-0000-0000-000047580000}"/>
    <cellStyle name="40% - uthevingsfarge 6 2 2 3_3. Chng in credit spreads" xfId="47368" xr:uid="{00000000-0005-0000-0000-000048580000}"/>
    <cellStyle name="40% - uthevingsfarge 6 2 2 4" xfId="17354" xr:uid="{00000000-0005-0000-0000-000049580000}"/>
    <cellStyle name="40% - uthevingsfarge 6 2 2 4 2" xfId="17355" xr:uid="{00000000-0005-0000-0000-00004A580000}"/>
    <cellStyle name="40% - uthevingsfarge 6 2 2 4 2 2" xfId="47369" xr:uid="{00000000-0005-0000-0000-00004B580000}"/>
    <cellStyle name="40% - uthevingsfarge 6 2 2 4 2 2 2" xfId="47370" xr:uid="{00000000-0005-0000-0000-00004C580000}"/>
    <cellStyle name="40% - uthevingsfarge 6 2 2 4 2 3" xfId="47371" xr:uid="{00000000-0005-0000-0000-00004D580000}"/>
    <cellStyle name="40% - uthevingsfarge 6 2 2 4 2_3. Chng in credit spreads" xfId="47372" xr:uid="{00000000-0005-0000-0000-00004E580000}"/>
    <cellStyle name="40% - uthevingsfarge 6 2 2 4 3" xfId="17356" xr:uid="{00000000-0005-0000-0000-00004F580000}"/>
    <cellStyle name="40% - uthevingsfarge 6 2 2 4 3 2" xfId="47373" xr:uid="{00000000-0005-0000-0000-000050580000}"/>
    <cellStyle name="40% - uthevingsfarge 6 2 2 4 4" xfId="47374" xr:uid="{00000000-0005-0000-0000-000051580000}"/>
    <cellStyle name="40% - uthevingsfarge 6 2 2 4 5" xfId="47375" xr:uid="{00000000-0005-0000-0000-000052580000}"/>
    <cellStyle name="40% - uthevingsfarge 6 2 2 4 6" xfId="47376" xr:uid="{00000000-0005-0000-0000-000053580000}"/>
    <cellStyle name="40% - uthevingsfarge 6 2 2 4_3. Chng in credit spreads" xfId="47377" xr:uid="{00000000-0005-0000-0000-000054580000}"/>
    <cellStyle name="40% - uthevingsfarge 6 2 2 5" xfId="17357" xr:uid="{00000000-0005-0000-0000-000055580000}"/>
    <cellStyle name="40% - uthevingsfarge 6 2 2 5 2" xfId="17358" xr:uid="{00000000-0005-0000-0000-000056580000}"/>
    <cellStyle name="40% - uthevingsfarge 6 2 2 5 2 2" xfId="47378" xr:uid="{00000000-0005-0000-0000-000057580000}"/>
    <cellStyle name="40% - uthevingsfarge 6 2 2 5 2 2 2" xfId="47379" xr:uid="{00000000-0005-0000-0000-000058580000}"/>
    <cellStyle name="40% - uthevingsfarge 6 2 2 5 2 3" xfId="47380" xr:uid="{00000000-0005-0000-0000-000059580000}"/>
    <cellStyle name="40% - uthevingsfarge 6 2 2 5 2_3. Chng in credit spreads" xfId="47381" xr:uid="{00000000-0005-0000-0000-00005A580000}"/>
    <cellStyle name="40% - uthevingsfarge 6 2 2 5 3" xfId="17359" xr:uid="{00000000-0005-0000-0000-00005B580000}"/>
    <cellStyle name="40% - uthevingsfarge 6 2 2 5 3 2" xfId="47382" xr:uid="{00000000-0005-0000-0000-00005C580000}"/>
    <cellStyle name="40% - uthevingsfarge 6 2 2 5 4" xfId="47383" xr:uid="{00000000-0005-0000-0000-00005D580000}"/>
    <cellStyle name="40% - uthevingsfarge 6 2 2 5 5" xfId="47384" xr:uid="{00000000-0005-0000-0000-00005E580000}"/>
    <cellStyle name="40% - uthevingsfarge 6 2 2 5 6" xfId="47385" xr:uid="{00000000-0005-0000-0000-00005F580000}"/>
    <cellStyle name="40% - uthevingsfarge 6 2 2 5_3. Chng in credit spreads" xfId="47386" xr:uid="{00000000-0005-0000-0000-000060580000}"/>
    <cellStyle name="40% - uthevingsfarge 6 2 2 6" xfId="17360" xr:uid="{00000000-0005-0000-0000-000061580000}"/>
    <cellStyle name="40% - uthevingsfarge 6 2 2 6 2" xfId="17361" xr:uid="{00000000-0005-0000-0000-000062580000}"/>
    <cellStyle name="40% - uthevingsfarge 6 2 2 6 2 2" xfId="47387" xr:uid="{00000000-0005-0000-0000-000063580000}"/>
    <cellStyle name="40% - uthevingsfarge 6 2 2 6 3" xfId="17362" xr:uid="{00000000-0005-0000-0000-000064580000}"/>
    <cellStyle name="40% - uthevingsfarge 6 2 2 6 4" xfId="47388" xr:uid="{00000000-0005-0000-0000-000065580000}"/>
    <cellStyle name="40% - uthevingsfarge 6 2 2 6 5" xfId="47389" xr:uid="{00000000-0005-0000-0000-000066580000}"/>
    <cellStyle name="40% - uthevingsfarge 6 2 2 6 6" xfId="47390" xr:uid="{00000000-0005-0000-0000-000067580000}"/>
    <cellStyle name="40% - uthevingsfarge 6 2 2 6_3. Chng in credit spreads" xfId="47391" xr:uid="{00000000-0005-0000-0000-000068580000}"/>
    <cellStyle name="40% - uthevingsfarge 6 2 2 7" xfId="17363" xr:uid="{00000000-0005-0000-0000-000069580000}"/>
    <cellStyle name="40% - uthevingsfarge 6 2 2 7 2" xfId="47392" xr:uid="{00000000-0005-0000-0000-00006A580000}"/>
    <cellStyle name="40% - uthevingsfarge 6 2 2 8" xfId="39962" xr:uid="{00000000-0005-0000-0000-00006B580000}"/>
    <cellStyle name="40% - uthevingsfarge 6 2 2 9" xfId="47393" xr:uid="{00000000-0005-0000-0000-00006C580000}"/>
    <cellStyle name="40% - uthevingsfarge 6 2 2_3. Chng in credit spreads" xfId="47394" xr:uid="{00000000-0005-0000-0000-00006D580000}"/>
    <cellStyle name="40% - uthevingsfarge 6 2 3" xfId="12469" xr:uid="{00000000-0005-0000-0000-00006E580000}"/>
    <cellStyle name="40% - uthevingsfarge 6 2 3 10" xfId="47395" xr:uid="{00000000-0005-0000-0000-00006F580000}"/>
    <cellStyle name="40% - uthevingsfarge 6 2 3 2" xfId="17364" xr:uid="{00000000-0005-0000-0000-000070580000}"/>
    <cellStyle name="40% - uthevingsfarge 6 2 3 2 2" xfId="17365" xr:uid="{00000000-0005-0000-0000-000071580000}"/>
    <cellStyle name="40% - uthevingsfarge 6 2 3 2 2 2" xfId="47396" xr:uid="{00000000-0005-0000-0000-000072580000}"/>
    <cellStyle name="40% - uthevingsfarge 6 2 3 2 2 2 2" xfId="47397" xr:uid="{00000000-0005-0000-0000-000073580000}"/>
    <cellStyle name="40% - uthevingsfarge 6 2 3 2 2 3" xfId="47398" xr:uid="{00000000-0005-0000-0000-000074580000}"/>
    <cellStyle name="40% - uthevingsfarge 6 2 3 2 2_3. Chng in credit spreads" xfId="47399" xr:uid="{00000000-0005-0000-0000-000075580000}"/>
    <cellStyle name="40% - uthevingsfarge 6 2 3 2 3" xfId="17366" xr:uid="{00000000-0005-0000-0000-000076580000}"/>
    <cellStyle name="40% - uthevingsfarge 6 2 3 2 3 2" xfId="47400" xr:uid="{00000000-0005-0000-0000-000077580000}"/>
    <cellStyle name="40% - uthevingsfarge 6 2 3 2 3 2 2" xfId="47401" xr:uid="{00000000-0005-0000-0000-000078580000}"/>
    <cellStyle name="40% - uthevingsfarge 6 2 3 2 3 3" xfId="47402" xr:uid="{00000000-0005-0000-0000-000079580000}"/>
    <cellStyle name="40% - uthevingsfarge 6 2 3 2 3_3. Chng in credit spreads" xfId="47403" xr:uid="{00000000-0005-0000-0000-00007A580000}"/>
    <cellStyle name="40% - uthevingsfarge 6 2 3 2 4" xfId="47404" xr:uid="{00000000-0005-0000-0000-00007B580000}"/>
    <cellStyle name="40% - uthevingsfarge 6 2 3 2 4 2" xfId="47405" xr:uid="{00000000-0005-0000-0000-00007C580000}"/>
    <cellStyle name="40% - uthevingsfarge 6 2 3 2 4 2 2" xfId="47406" xr:uid="{00000000-0005-0000-0000-00007D580000}"/>
    <cellStyle name="40% - uthevingsfarge 6 2 3 2 4 3" xfId="47407" xr:uid="{00000000-0005-0000-0000-00007E580000}"/>
    <cellStyle name="40% - uthevingsfarge 6 2 3 2 4_3. Chng in credit spreads" xfId="47408" xr:uid="{00000000-0005-0000-0000-00007F580000}"/>
    <cellStyle name="40% - uthevingsfarge 6 2 3 2 5" xfId="47409" xr:uid="{00000000-0005-0000-0000-000080580000}"/>
    <cellStyle name="40% - uthevingsfarge 6 2 3 2 5 2" xfId="47410" xr:uid="{00000000-0005-0000-0000-000081580000}"/>
    <cellStyle name="40% - uthevingsfarge 6 2 3 2 6" xfId="47411" xr:uid="{00000000-0005-0000-0000-000082580000}"/>
    <cellStyle name="40% - uthevingsfarge 6 2 3 2_3. Chng in credit spreads" xfId="47412" xr:uid="{00000000-0005-0000-0000-000083580000}"/>
    <cellStyle name="40% - uthevingsfarge 6 2 3 3" xfId="17367" xr:uid="{00000000-0005-0000-0000-000084580000}"/>
    <cellStyle name="40% - uthevingsfarge 6 2 3 3 2" xfId="17368" xr:uid="{00000000-0005-0000-0000-000085580000}"/>
    <cellStyle name="40% - uthevingsfarge 6 2 3 3 2 2" xfId="47413" xr:uid="{00000000-0005-0000-0000-000086580000}"/>
    <cellStyle name="40% - uthevingsfarge 6 2 3 3 2 2 2" xfId="47414" xr:uid="{00000000-0005-0000-0000-000087580000}"/>
    <cellStyle name="40% - uthevingsfarge 6 2 3 3 2 3" xfId="47415" xr:uid="{00000000-0005-0000-0000-000088580000}"/>
    <cellStyle name="40% - uthevingsfarge 6 2 3 3 2_3. Chng in credit spreads" xfId="47416" xr:uid="{00000000-0005-0000-0000-000089580000}"/>
    <cellStyle name="40% - uthevingsfarge 6 2 3 3 3" xfId="17369" xr:uid="{00000000-0005-0000-0000-00008A580000}"/>
    <cellStyle name="40% - uthevingsfarge 6 2 3 3 3 2" xfId="47417" xr:uid="{00000000-0005-0000-0000-00008B580000}"/>
    <cellStyle name="40% - uthevingsfarge 6 2 3 3 4" xfId="47418" xr:uid="{00000000-0005-0000-0000-00008C580000}"/>
    <cellStyle name="40% - uthevingsfarge 6 2 3 3 5" xfId="47419" xr:uid="{00000000-0005-0000-0000-00008D580000}"/>
    <cellStyle name="40% - uthevingsfarge 6 2 3 3 6" xfId="47420" xr:uid="{00000000-0005-0000-0000-00008E580000}"/>
    <cellStyle name="40% - uthevingsfarge 6 2 3 3_3. Chng in credit spreads" xfId="47421" xr:uid="{00000000-0005-0000-0000-00008F580000}"/>
    <cellStyle name="40% - uthevingsfarge 6 2 3 4" xfId="17370" xr:uid="{00000000-0005-0000-0000-000090580000}"/>
    <cellStyle name="40% - uthevingsfarge 6 2 3 4 2" xfId="17371" xr:uid="{00000000-0005-0000-0000-000091580000}"/>
    <cellStyle name="40% - uthevingsfarge 6 2 3 4 2 2" xfId="47422" xr:uid="{00000000-0005-0000-0000-000092580000}"/>
    <cellStyle name="40% - uthevingsfarge 6 2 3 4 3" xfId="17372" xr:uid="{00000000-0005-0000-0000-000093580000}"/>
    <cellStyle name="40% - uthevingsfarge 6 2 3 4 4" xfId="47423" xr:uid="{00000000-0005-0000-0000-000094580000}"/>
    <cellStyle name="40% - uthevingsfarge 6 2 3 4 5" xfId="47424" xr:uid="{00000000-0005-0000-0000-000095580000}"/>
    <cellStyle name="40% - uthevingsfarge 6 2 3 4 6" xfId="47425" xr:uid="{00000000-0005-0000-0000-000096580000}"/>
    <cellStyle name="40% - uthevingsfarge 6 2 3 4_3. Chng in credit spreads" xfId="47426" xr:uid="{00000000-0005-0000-0000-000097580000}"/>
    <cellStyle name="40% - uthevingsfarge 6 2 3 5" xfId="17373" xr:uid="{00000000-0005-0000-0000-000098580000}"/>
    <cellStyle name="40% - uthevingsfarge 6 2 3 5 2" xfId="17374" xr:uid="{00000000-0005-0000-0000-000099580000}"/>
    <cellStyle name="40% - uthevingsfarge 6 2 3 5 2 2" xfId="47427" xr:uid="{00000000-0005-0000-0000-00009A580000}"/>
    <cellStyle name="40% - uthevingsfarge 6 2 3 5 3" xfId="17375" xr:uid="{00000000-0005-0000-0000-00009B580000}"/>
    <cellStyle name="40% - uthevingsfarge 6 2 3 5 4" xfId="47428" xr:uid="{00000000-0005-0000-0000-00009C580000}"/>
    <cellStyle name="40% - uthevingsfarge 6 2 3 5 5" xfId="47429" xr:uid="{00000000-0005-0000-0000-00009D580000}"/>
    <cellStyle name="40% - uthevingsfarge 6 2 3 5 6" xfId="47430" xr:uid="{00000000-0005-0000-0000-00009E580000}"/>
    <cellStyle name="40% - uthevingsfarge 6 2 3 5_3. Chng in credit spreads" xfId="47431" xr:uid="{00000000-0005-0000-0000-00009F580000}"/>
    <cellStyle name="40% - uthevingsfarge 6 2 3 6" xfId="17376" xr:uid="{00000000-0005-0000-0000-0000A0580000}"/>
    <cellStyle name="40% - uthevingsfarge 6 2 3 6 2" xfId="47432" xr:uid="{00000000-0005-0000-0000-0000A1580000}"/>
    <cellStyle name="40% - uthevingsfarge 6 2 3 6 2 2" xfId="47433" xr:uid="{00000000-0005-0000-0000-0000A2580000}"/>
    <cellStyle name="40% - uthevingsfarge 6 2 3 6 3" xfId="47434" xr:uid="{00000000-0005-0000-0000-0000A3580000}"/>
    <cellStyle name="40% - uthevingsfarge 6 2 3 6_3. Chng in credit spreads" xfId="47435" xr:uid="{00000000-0005-0000-0000-0000A4580000}"/>
    <cellStyle name="40% - uthevingsfarge 6 2 3 7" xfId="17377" xr:uid="{00000000-0005-0000-0000-0000A5580000}"/>
    <cellStyle name="40% - uthevingsfarge 6 2 3 7 2" xfId="47436" xr:uid="{00000000-0005-0000-0000-0000A6580000}"/>
    <cellStyle name="40% - uthevingsfarge 6 2 3 8" xfId="39963" xr:uid="{00000000-0005-0000-0000-0000A7580000}"/>
    <cellStyle name="40% - uthevingsfarge 6 2 3 9" xfId="47437" xr:uid="{00000000-0005-0000-0000-0000A8580000}"/>
    <cellStyle name="40% - uthevingsfarge 6 2 3_3. Chng in credit spreads" xfId="47438"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9" xr:uid="{00000000-0005-0000-0000-0000AD580000}"/>
    <cellStyle name="40% - uthevingsfarge 6 2 4 2 3" xfId="47440" xr:uid="{00000000-0005-0000-0000-0000AE580000}"/>
    <cellStyle name="40% - uthevingsfarge 6 2 4 2_3. Chng in credit spreads" xfId="47441" xr:uid="{00000000-0005-0000-0000-0000AF580000}"/>
    <cellStyle name="40% - uthevingsfarge 6 2 4 3" xfId="17381" xr:uid="{00000000-0005-0000-0000-0000B0580000}"/>
    <cellStyle name="40% - uthevingsfarge 6 2 4 3 2" xfId="47442" xr:uid="{00000000-0005-0000-0000-0000B1580000}"/>
    <cellStyle name="40% - uthevingsfarge 6 2 4 3 2 2" xfId="47443" xr:uid="{00000000-0005-0000-0000-0000B2580000}"/>
    <cellStyle name="40% - uthevingsfarge 6 2 4 3 3" xfId="47444" xr:uid="{00000000-0005-0000-0000-0000B3580000}"/>
    <cellStyle name="40% - uthevingsfarge 6 2 4 3_3. Chng in credit spreads" xfId="47445" xr:uid="{00000000-0005-0000-0000-0000B4580000}"/>
    <cellStyle name="40% - uthevingsfarge 6 2 4 4" xfId="17382" xr:uid="{00000000-0005-0000-0000-0000B5580000}"/>
    <cellStyle name="40% - uthevingsfarge 6 2 4 4 2" xfId="47446" xr:uid="{00000000-0005-0000-0000-0000B6580000}"/>
    <cellStyle name="40% - uthevingsfarge 6 2 4 4 2 2" xfId="47447" xr:uid="{00000000-0005-0000-0000-0000B7580000}"/>
    <cellStyle name="40% - uthevingsfarge 6 2 4 4 3" xfId="47448" xr:uid="{00000000-0005-0000-0000-0000B8580000}"/>
    <cellStyle name="40% - uthevingsfarge 6 2 4 4_3. Chng in credit spreads" xfId="47449" xr:uid="{00000000-0005-0000-0000-0000B9580000}"/>
    <cellStyle name="40% - uthevingsfarge 6 2 4 5" xfId="47450" xr:uid="{00000000-0005-0000-0000-0000BA580000}"/>
    <cellStyle name="40% - uthevingsfarge 6 2 4 5 2" xfId="47451" xr:uid="{00000000-0005-0000-0000-0000BB580000}"/>
    <cellStyle name="40% - uthevingsfarge 6 2 4 6" xfId="47452" xr:uid="{00000000-0005-0000-0000-0000BC580000}"/>
    <cellStyle name="40% - uthevingsfarge 6 2 4 7" xfId="47453" xr:uid="{00000000-0005-0000-0000-0000BD580000}"/>
    <cellStyle name="40% - uthevingsfarge 6 2 4_3. Chng in credit spreads" xfId="47454"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5" xr:uid="{00000000-0005-0000-0000-0000C2580000}"/>
    <cellStyle name="40% - uthevingsfarge 6 2 5 2 3" xfId="47456" xr:uid="{00000000-0005-0000-0000-0000C3580000}"/>
    <cellStyle name="40% - uthevingsfarge 6 2 5 2_3. Chng in credit spreads" xfId="47457" xr:uid="{00000000-0005-0000-0000-0000C4580000}"/>
    <cellStyle name="40% - uthevingsfarge 6 2 5 3" xfId="17386" xr:uid="{00000000-0005-0000-0000-0000C5580000}"/>
    <cellStyle name="40% - uthevingsfarge 6 2 5 3 2" xfId="47458" xr:uid="{00000000-0005-0000-0000-0000C6580000}"/>
    <cellStyle name="40% - uthevingsfarge 6 2 5 4" xfId="17387" xr:uid="{00000000-0005-0000-0000-0000C7580000}"/>
    <cellStyle name="40% - uthevingsfarge 6 2 5 5" xfId="47459" xr:uid="{00000000-0005-0000-0000-0000C8580000}"/>
    <cellStyle name="40% - uthevingsfarge 6 2 5 6" xfId="47460" xr:uid="{00000000-0005-0000-0000-0000C9580000}"/>
    <cellStyle name="40% - uthevingsfarge 6 2 5 7" xfId="47461" xr:uid="{00000000-0005-0000-0000-0000CA580000}"/>
    <cellStyle name="40% - uthevingsfarge 6 2 5_3. Chng in credit spreads" xfId="47462"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3" xr:uid="{00000000-0005-0000-0000-0000CF580000}"/>
    <cellStyle name="40% - uthevingsfarge 6 2 6 2 3" xfId="47464" xr:uid="{00000000-0005-0000-0000-0000D0580000}"/>
    <cellStyle name="40% - uthevingsfarge 6 2 6 2_3. Chng in credit spreads" xfId="47465" xr:uid="{00000000-0005-0000-0000-0000D1580000}"/>
    <cellStyle name="40% - uthevingsfarge 6 2 6 3" xfId="17391" xr:uid="{00000000-0005-0000-0000-0000D2580000}"/>
    <cellStyle name="40% - uthevingsfarge 6 2 6 3 2" xfId="47466" xr:uid="{00000000-0005-0000-0000-0000D3580000}"/>
    <cellStyle name="40% - uthevingsfarge 6 2 6 4" xfId="17392" xr:uid="{00000000-0005-0000-0000-0000D4580000}"/>
    <cellStyle name="40% - uthevingsfarge 6 2 6 5" xfId="47467" xr:uid="{00000000-0005-0000-0000-0000D5580000}"/>
    <cellStyle name="40% - uthevingsfarge 6 2 6 6" xfId="47468" xr:uid="{00000000-0005-0000-0000-0000D6580000}"/>
    <cellStyle name="40% - uthevingsfarge 6 2 6 7" xfId="47469" xr:uid="{00000000-0005-0000-0000-0000D7580000}"/>
    <cellStyle name="40% - uthevingsfarge 6 2 6_3. Chng in credit spreads" xfId="47470"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1"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2" xr:uid="{00000000-0005-0000-0000-0000E0580000}"/>
    <cellStyle name="40% - uthevingsfarge 6 2 7 6" xfId="47473" xr:uid="{00000000-0005-0000-0000-0000E1580000}"/>
    <cellStyle name="40% - uthevingsfarge 6 2 7_3. Chng in credit spreads" xfId="47474" xr:uid="{00000000-0005-0000-0000-0000E2580000}"/>
    <cellStyle name="40% - uthevingsfarge 6 2 8" xfId="17399" xr:uid="{00000000-0005-0000-0000-0000E3580000}"/>
    <cellStyle name="40% - uthevingsfarge 6 2 8 2" xfId="17400" xr:uid="{00000000-0005-0000-0000-0000E4580000}"/>
    <cellStyle name="40% - uthevingsfarge 6 2 8 2 2" xfId="47475" xr:uid="{00000000-0005-0000-0000-0000E5580000}"/>
    <cellStyle name="40% - uthevingsfarge 6 2 8 3" xfId="17401" xr:uid="{00000000-0005-0000-0000-0000E6580000}"/>
    <cellStyle name="40% - uthevingsfarge 6 2 8 4" xfId="47476" xr:uid="{00000000-0005-0000-0000-0000E7580000}"/>
    <cellStyle name="40% - uthevingsfarge 6 2 8_3. Chng in credit spreads" xfId="47477"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8" xr:uid="{00000000-0005-0000-0000-0000F1580000}"/>
    <cellStyle name="40% - uthevingsfarge 6 20 2_4 manuell" xfId="55462" xr:uid="{F0D81A0B-2B47-4030-ACAF-6B93DC5D067F}"/>
    <cellStyle name="40% - uthevingsfarge 6 20 3" xfId="5329" xr:uid="{00000000-0005-0000-0000-0000F3580000}"/>
    <cellStyle name="40% - uthevingsfarge 6 20 4" xfId="47479" xr:uid="{00000000-0005-0000-0000-0000F4580000}"/>
    <cellStyle name="40% - uthevingsfarge 6 20_4 manuell" xfId="55463"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80" xr:uid="{00000000-0005-0000-0000-0000F9580000}"/>
    <cellStyle name="40% - uthevingsfarge 6 21 2_4 manuell" xfId="55464" xr:uid="{3605AC27-1B09-4075-93C5-B6B8C94AE4CB}"/>
    <cellStyle name="40% - uthevingsfarge 6 21 3" xfId="5333" xr:uid="{00000000-0005-0000-0000-0000FB580000}"/>
    <cellStyle name="40% - uthevingsfarge 6 21 4" xfId="47481" xr:uid="{00000000-0005-0000-0000-0000FC580000}"/>
    <cellStyle name="40% - uthevingsfarge 6 21_4 manuell" xfId="55465"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2" xr:uid="{00000000-0005-0000-0000-000001590000}"/>
    <cellStyle name="40% - uthevingsfarge 6 22 2_4 manuell" xfId="55466" xr:uid="{459762D0-FD7C-4DFC-A650-18ED4D6ED44E}"/>
    <cellStyle name="40% - uthevingsfarge 6 22 3" xfId="5337" xr:uid="{00000000-0005-0000-0000-000003590000}"/>
    <cellStyle name="40% - uthevingsfarge 6 22 4" xfId="47483" xr:uid="{00000000-0005-0000-0000-000004590000}"/>
    <cellStyle name="40% - uthevingsfarge 6 22_4 manuell" xfId="55467"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4" xr:uid="{00000000-0005-0000-0000-000009590000}"/>
    <cellStyle name="40% - uthevingsfarge 6 23 2_4 manuell" xfId="55468" xr:uid="{987E1AA2-61B1-430B-99BF-2C0A5F3819B6}"/>
    <cellStyle name="40% - uthevingsfarge 6 23 3" xfId="5341" xr:uid="{00000000-0005-0000-0000-00000B590000}"/>
    <cellStyle name="40% - uthevingsfarge 6 23 4" xfId="47485" xr:uid="{00000000-0005-0000-0000-00000C590000}"/>
    <cellStyle name="40% - uthevingsfarge 6 23_4 manuell" xfId="55469"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6" xr:uid="{00000000-0005-0000-0000-000011590000}"/>
    <cellStyle name="40% - uthevingsfarge 6 24 2_4 manuell" xfId="55470" xr:uid="{19EC68B8-F118-4CD7-A57E-3C1B7458524A}"/>
    <cellStyle name="40% - uthevingsfarge 6 24 3" xfId="5345" xr:uid="{00000000-0005-0000-0000-000013590000}"/>
    <cellStyle name="40% - uthevingsfarge 6 24 4" xfId="47487" xr:uid="{00000000-0005-0000-0000-000014590000}"/>
    <cellStyle name="40% - uthevingsfarge 6 24_4 manuell" xfId="55471"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8" xr:uid="{00000000-0005-0000-0000-000019590000}"/>
    <cellStyle name="40% - uthevingsfarge 6 25 2_4 manuell" xfId="55472" xr:uid="{55E925C2-6F3E-4C7F-9115-6C7A1EF895CE}"/>
    <cellStyle name="40% - uthevingsfarge 6 25 3" xfId="5349" xr:uid="{00000000-0005-0000-0000-00001B590000}"/>
    <cellStyle name="40% - uthevingsfarge 6 25 4" xfId="47489" xr:uid="{00000000-0005-0000-0000-00001C590000}"/>
    <cellStyle name="40% - uthevingsfarge 6 25_4 manuell" xfId="55473"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90" xr:uid="{00000000-0005-0000-0000-000021590000}"/>
    <cellStyle name="40% - uthevingsfarge 6 26 2_4 manuell" xfId="55474" xr:uid="{05F20786-DDC4-46EF-B185-82CB38C90739}"/>
    <cellStyle name="40% - uthevingsfarge 6 26 3" xfId="5353" xr:uid="{00000000-0005-0000-0000-000023590000}"/>
    <cellStyle name="40% - uthevingsfarge 6 26 4" xfId="47491" xr:uid="{00000000-0005-0000-0000-000024590000}"/>
    <cellStyle name="40% - uthevingsfarge 6 26_4 manuell" xfId="55475"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2" xr:uid="{00000000-0005-0000-0000-000029590000}"/>
    <cellStyle name="40% - uthevingsfarge 6 27 2_4 manuell" xfId="55476" xr:uid="{409529D7-66AF-4156-8F8E-6924405DB50E}"/>
    <cellStyle name="40% - uthevingsfarge 6 27 3" xfId="5357" xr:uid="{00000000-0005-0000-0000-00002B590000}"/>
    <cellStyle name="40% - uthevingsfarge 6 27 4" xfId="47493" xr:uid="{00000000-0005-0000-0000-00002C590000}"/>
    <cellStyle name="40% - uthevingsfarge 6 27_4 manuell" xfId="55477"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4" xr:uid="{00000000-0005-0000-0000-000031590000}"/>
    <cellStyle name="40% - uthevingsfarge 6 28 2_4 manuell" xfId="55478" xr:uid="{5F3BF3FA-5812-40D0-A524-67ADEF760498}"/>
    <cellStyle name="40% - uthevingsfarge 6 28 3" xfId="5361" xr:uid="{00000000-0005-0000-0000-000033590000}"/>
    <cellStyle name="40% - uthevingsfarge 6 28 4" xfId="47495" xr:uid="{00000000-0005-0000-0000-000034590000}"/>
    <cellStyle name="40% - uthevingsfarge 6 28_4 manuell" xfId="55479"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6" xr:uid="{00000000-0005-0000-0000-000039590000}"/>
    <cellStyle name="40% - uthevingsfarge 6 29 2_4 manuell" xfId="55480" xr:uid="{F720AE84-36C4-499F-912A-267F57F0034B}"/>
    <cellStyle name="40% - uthevingsfarge 6 29 3" xfId="5365" xr:uid="{00000000-0005-0000-0000-00003B590000}"/>
    <cellStyle name="40% - uthevingsfarge 6 29 4" xfId="47497" xr:uid="{00000000-0005-0000-0000-00003C590000}"/>
    <cellStyle name="40% - uthevingsfarge 6 29_4 manuell" xfId="55481" xr:uid="{1DD5FB34-F8E3-48A0-BC0B-01A6F5BED92D}"/>
    <cellStyle name="40% - uthevingsfarge 6 3" xfId="5366" xr:uid="{00000000-0005-0000-0000-00003E590000}"/>
    <cellStyle name="40% - uthevingsfarge 6 3 10" xfId="47498" xr:uid="{00000000-0005-0000-0000-00003F590000}"/>
    <cellStyle name="40% - uthevingsfarge 6 3 11" xfId="47499" xr:uid="{00000000-0005-0000-0000-000040590000}"/>
    <cellStyle name="40% - uthevingsfarge 6 3 2" xfId="5367" xr:uid="{00000000-0005-0000-0000-000041590000}"/>
    <cellStyle name="40% - uthevingsfarge 6 3 2 10" xfId="47500" xr:uid="{00000000-0005-0000-0000-000042590000}"/>
    <cellStyle name="40% - uthevingsfarge 6 3 2 2" xfId="5368" xr:uid="{00000000-0005-0000-0000-000043590000}"/>
    <cellStyle name="40% - uthevingsfarge 6 3 2 2 2" xfId="17406" xr:uid="{00000000-0005-0000-0000-000044590000}"/>
    <cellStyle name="40% - uthevingsfarge 6 3 2 2 2 2" xfId="47501" xr:uid="{00000000-0005-0000-0000-000045590000}"/>
    <cellStyle name="40% - uthevingsfarge 6 3 2 2 2 2 2" xfId="47502" xr:uid="{00000000-0005-0000-0000-000046590000}"/>
    <cellStyle name="40% - uthevingsfarge 6 3 2 2 2 3" xfId="47503" xr:uid="{00000000-0005-0000-0000-000047590000}"/>
    <cellStyle name="40% - uthevingsfarge 6 3 2 2 2_3. Chng in credit spreads" xfId="47504" xr:uid="{00000000-0005-0000-0000-000048590000}"/>
    <cellStyle name="40% - uthevingsfarge 6 3 2 2 3" xfId="17407" xr:uid="{00000000-0005-0000-0000-000049590000}"/>
    <cellStyle name="40% - uthevingsfarge 6 3 2 2 3 2" xfId="47505" xr:uid="{00000000-0005-0000-0000-00004A590000}"/>
    <cellStyle name="40% - uthevingsfarge 6 3 2 2 3 2 2" xfId="47506" xr:uid="{00000000-0005-0000-0000-00004B590000}"/>
    <cellStyle name="40% - uthevingsfarge 6 3 2 2 3 3" xfId="47507" xr:uid="{00000000-0005-0000-0000-00004C590000}"/>
    <cellStyle name="40% - uthevingsfarge 6 3 2 2 3_3. Chng in credit spreads" xfId="47508" xr:uid="{00000000-0005-0000-0000-00004D590000}"/>
    <cellStyle name="40% - uthevingsfarge 6 3 2 2 4" xfId="47509" xr:uid="{00000000-0005-0000-0000-00004E590000}"/>
    <cellStyle name="40% - uthevingsfarge 6 3 2 2 4 2" xfId="47510" xr:uid="{00000000-0005-0000-0000-00004F590000}"/>
    <cellStyle name="40% - uthevingsfarge 6 3 2 2 5" xfId="47511" xr:uid="{00000000-0005-0000-0000-000050590000}"/>
    <cellStyle name="40% - uthevingsfarge 6 3 2 2 6" xfId="47512" xr:uid="{00000000-0005-0000-0000-000051590000}"/>
    <cellStyle name="40% - uthevingsfarge 6 3 2 2_3. Chng in credit spreads" xfId="47513" xr:uid="{00000000-0005-0000-0000-000052590000}"/>
    <cellStyle name="40% - uthevingsfarge 6 3 2 3" xfId="17408" xr:uid="{00000000-0005-0000-0000-000053590000}"/>
    <cellStyle name="40% - uthevingsfarge 6 3 2 3 2" xfId="17409" xr:uid="{00000000-0005-0000-0000-000054590000}"/>
    <cellStyle name="40% - uthevingsfarge 6 3 2 3 2 2" xfId="47514" xr:uid="{00000000-0005-0000-0000-000055590000}"/>
    <cellStyle name="40% - uthevingsfarge 6 3 2 3 3" xfId="17410" xr:uid="{00000000-0005-0000-0000-000056590000}"/>
    <cellStyle name="40% - uthevingsfarge 6 3 2 3 4" xfId="47515" xr:uid="{00000000-0005-0000-0000-000057590000}"/>
    <cellStyle name="40% - uthevingsfarge 6 3 2 3 5" xfId="47516" xr:uid="{00000000-0005-0000-0000-000058590000}"/>
    <cellStyle name="40% - uthevingsfarge 6 3 2 3 6" xfId="47517" xr:uid="{00000000-0005-0000-0000-000059590000}"/>
    <cellStyle name="40% - uthevingsfarge 6 3 2 3_3. Chng in credit spreads" xfId="47518" xr:uid="{00000000-0005-0000-0000-00005A590000}"/>
    <cellStyle name="40% - uthevingsfarge 6 3 2 4" xfId="17411" xr:uid="{00000000-0005-0000-0000-00005B590000}"/>
    <cellStyle name="40% - uthevingsfarge 6 3 2 4 2" xfId="17412" xr:uid="{00000000-0005-0000-0000-00005C590000}"/>
    <cellStyle name="40% - uthevingsfarge 6 3 2 4 2 2" xfId="47519" xr:uid="{00000000-0005-0000-0000-00005D590000}"/>
    <cellStyle name="40% - uthevingsfarge 6 3 2 4 3" xfId="17413" xr:uid="{00000000-0005-0000-0000-00005E590000}"/>
    <cellStyle name="40% - uthevingsfarge 6 3 2 4 4" xfId="47520" xr:uid="{00000000-0005-0000-0000-00005F590000}"/>
    <cellStyle name="40% - uthevingsfarge 6 3 2 4 5" xfId="47521" xr:uid="{00000000-0005-0000-0000-000060590000}"/>
    <cellStyle name="40% - uthevingsfarge 6 3 2 4 6" xfId="47522" xr:uid="{00000000-0005-0000-0000-000061590000}"/>
    <cellStyle name="40% - uthevingsfarge 6 3 2 4_3. Chng in credit spreads" xfId="47523"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4" xr:uid="{00000000-0005-0000-0000-000066590000}"/>
    <cellStyle name="40% - uthevingsfarge 6 3 2 5 5" xfId="47525" xr:uid="{00000000-0005-0000-0000-000067590000}"/>
    <cellStyle name="40% - uthevingsfarge 6 3 2 5 6" xfId="47526"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7" xr:uid="{00000000-0005-0000-0000-00006E590000}"/>
    <cellStyle name="40% - uthevingsfarge 6 3 2 9" xfId="47528" xr:uid="{00000000-0005-0000-0000-00006F590000}"/>
    <cellStyle name="40% - uthevingsfarge 6 3 2_3. Chng in credit spreads" xfId="47529" xr:uid="{00000000-0005-0000-0000-000070590000}"/>
    <cellStyle name="40% - uthevingsfarge 6 3 3" xfId="5369" xr:uid="{00000000-0005-0000-0000-000071590000}"/>
    <cellStyle name="40% - uthevingsfarge 6 3 3 2" xfId="17422" xr:uid="{00000000-0005-0000-0000-000072590000}"/>
    <cellStyle name="40% - uthevingsfarge 6 3 3 2 2" xfId="47530" xr:uid="{00000000-0005-0000-0000-000073590000}"/>
    <cellStyle name="40% - uthevingsfarge 6 3 3 2 2 2" xfId="47531" xr:uid="{00000000-0005-0000-0000-000074590000}"/>
    <cellStyle name="40% - uthevingsfarge 6 3 3 2 2 2 2" xfId="47532" xr:uid="{00000000-0005-0000-0000-000075590000}"/>
    <cellStyle name="40% - uthevingsfarge 6 3 3 2 2 3" xfId="47533" xr:uid="{00000000-0005-0000-0000-000076590000}"/>
    <cellStyle name="40% - uthevingsfarge 6 3 3 2 2_3. Chng in credit spreads" xfId="47534" xr:uid="{00000000-0005-0000-0000-000077590000}"/>
    <cellStyle name="40% - uthevingsfarge 6 3 3 2 3" xfId="47535" xr:uid="{00000000-0005-0000-0000-000078590000}"/>
    <cellStyle name="40% - uthevingsfarge 6 3 3 2 3 2" xfId="47536" xr:uid="{00000000-0005-0000-0000-000079590000}"/>
    <cellStyle name="40% - uthevingsfarge 6 3 3 2 3 2 2" xfId="47537" xr:uid="{00000000-0005-0000-0000-00007A590000}"/>
    <cellStyle name="40% - uthevingsfarge 6 3 3 2 3 3" xfId="47538" xr:uid="{00000000-0005-0000-0000-00007B590000}"/>
    <cellStyle name="40% - uthevingsfarge 6 3 3 2 3_3. Chng in credit spreads" xfId="47539" xr:uid="{00000000-0005-0000-0000-00007C590000}"/>
    <cellStyle name="40% - uthevingsfarge 6 3 3 2 4" xfId="47540" xr:uid="{00000000-0005-0000-0000-00007D590000}"/>
    <cellStyle name="40% - uthevingsfarge 6 3 3 2 4 2" xfId="47541" xr:uid="{00000000-0005-0000-0000-00007E590000}"/>
    <cellStyle name="40% - uthevingsfarge 6 3 3 2 5" xfId="47542" xr:uid="{00000000-0005-0000-0000-00007F590000}"/>
    <cellStyle name="40% - uthevingsfarge 6 3 3 2_3. Chng in credit spreads" xfId="47543" xr:uid="{00000000-0005-0000-0000-000080590000}"/>
    <cellStyle name="40% - uthevingsfarge 6 3 3 3" xfId="17423" xr:uid="{00000000-0005-0000-0000-000081590000}"/>
    <cellStyle name="40% - uthevingsfarge 6 3 3 3 2" xfId="47544" xr:uid="{00000000-0005-0000-0000-000082590000}"/>
    <cellStyle name="40% - uthevingsfarge 6 3 3 3 2 2" xfId="47545" xr:uid="{00000000-0005-0000-0000-000083590000}"/>
    <cellStyle name="40% - uthevingsfarge 6 3 3 3 3" xfId="47546" xr:uid="{00000000-0005-0000-0000-000084590000}"/>
    <cellStyle name="40% - uthevingsfarge 6 3 3 3_3. Chng in credit spreads" xfId="47547" xr:uid="{00000000-0005-0000-0000-000085590000}"/>
    <cellStyle name="40% - uthevingsfarge 6 3 3 4" xfId="47548" xr:uid="{00000000-0005-0000-0000-000086590000}"/>
    <cellStyle name="40% - uthevingsfarge 6 3 3 4 2" xfId="47549" xr:uid="{00000000-0005-0000-0000-000087590000}"/>
    <cellStyle name="40% - uthevingsfarge 6 3 3 4 2 2" xfId="47550" xr:uid="{00000000-0005-0000-0000-000088590000}"/>
    <cellStyle name="40% - uthevingsfarge 6 3 3 4 3" xfId="47551" xr:uid="{00000000-0005-0000-0000-000089590000}"/>
    <cellStyle name="40% - uthevingsfarge 6 3 3 4_3. Chng in credit spreads" xfId="47552" xr:uid="{00000000-0005-0000-0000-00008A590000}"/>
    <cellStyle name="40% - uthevingsfarge 6 3 3 5" xfId="47553" xr:uid="{00000000-0005-0000-0000-00008B590000}"/>
    <cellStyle name="40% - uthevingsfarge 6 3 3 5 2" xfId="47554" xr:uid="{00000000-0005-0000-0000-00008C590000}"/>
    <cellStyle name="40% - uthevingsfarge 6 3 3 6" xfId="47555" xr:uid="{00000000-0005-0000-0000-00008D590000}"/>
    <cellStyle name="40% - uthevingsfarge 6 3 3_3. Chng in credit spreads" xfId="47556" xr:uid="{00000000-0005-0000-0000-00008E590000}"/>
    <cellStyle name="40% - uthevingsfarge 6 3 4" xfId="17424" xr:uid="{00000000-0005-0000-0000-00008F590000}"/>
    <cellStyle name="40% - uthevingsfarge 6 3 4 2" xfId="17425" xr:uid="{00000000-0005-0000-0000-000090590000}"/>
    <cellStyle name="40% - uthevingsfarge 6 3 4 2 2" xfId="47557" xr:uid="{00000000-0005-0000-0000-000091590000}"/>
    <cellStyle name="40% - uthevingsfarge 6 3 4 2 2 2" xfId="47558" xr:uid="{00000000-0005-0000-0000-000092590000}"/>
    <cellStyle name="40% - uthevingsfarge 6 3 4 2 3" xfId="47559" xr:uid="{00000000-0005-0000-0000-000093590000}"/>
    <cellStyle name="40% - uthevingsfarge 6 3 4 2_3. Chng in credit spreads" xfId="47560" xr:uid="{00000000-0005-0000-0000-000094590000}"/>
    <cellStyle name="40% - uthevingsfarge 6 3 4 3" xfId="17426" xr:uid="{00000000-0005-0000-0000-000095590000}"/>
    <cellStyle name="40% - uthevingsfarge 6 3 4 3 2" xfId="47561" xr:uid="{00000000-0005-0000-0000-000096590000}"/>
    <cellStyle name="40% - uthevingsfarge 6 3 4 3 2 2" xfId="47562" xr:uid="{00000000-0005-0000-0000-000097590000}"/>
    <cellStyle name="40% - uthevingsfarge 6 3 4 3 3" xfId="47563" xr:uid="{00000000-0005-0000-0000-000098590000}"/>
    <cellStyle name="40% - uthevingsfarge 6 3 4 3_3. Chng in credit spreads" xfId="47564" xr:uid="{00000000-0005-0000-0000-000099590000}"/>
    <cellStyle name="40% - uthevingsfarge 6 3 4 4" xfId="47565" xr:uid="{00000000-0005-0000-0000-00009A590000}"/>
    <cellStyle name="40% - uthevingsfarge 6 3 4 4 2" xfId="47566" xr:uid="{00000000-0005-0000-0000-00009B590000}"/>
    <cellStyle name="40% - uthevingsfarge 6 3 4 5" xfId="47567" xr:uid="{00000000-0005-0000-0000-00009C590000}"/>
    <cellStyle name="40% - uthevingsfarge 6 3 4 6" xfId="47568" xr:uid="{00000000-0005-0000-0000-00009D590000}"/>
    <cellStyle name="40% - uthevingsfarge 6 3 4_3. Chng in credit spreads" xfId="47569" xr:uid="{00000000-0005-0000-0000-00009E590000}"/>
    <cellStyle name="40% - uthevingsfarge 6 3 5" xfId="17427" xr:uid="{00000000-0005-0000-0000-00009F590000}"/>
    <cellStyle name="40% - uthevingsfarge 6 3 5 2" xfId="17428" xr:uid="{00000000-0005-0000-0000-0000A0590000}"/>
    <cellStyle name="40% - uthevingsfarge 6 3 5 2 2" xfId="47570" xr:uid="{00000000-0005-0000-0000-0000A1590000}"/>
    <cellStyle name="40% - uthevingsfarge 6 3 5 3" xfId="17429" xr:uid="{00000000-0005-0000-0000-0000A2590000}"/>
    <cellStyle name="40% - uthevingsfarge 6 3 5 4" xfId="47571" xr:uid="{00000000-0005-0000-0000-0000A3590000}"/>
    <cellStyle name="40% - uthevingsfarge 6 3 5 5" xfId="47572" xr:uid="{00000000-0005-0000-0000-0000A4590000}"/>
    <cellStyle name="40% - uthevingsfarge 6 3 5 6" xfId="47573" xr:uid="{00000000-0005-0000-0000-0000A5590000}"/>
    <cellStyle name="40% - uthevingsfarge 6 3 5_3. Chng in credit spreads" xfId="47574" xr:uid="{00000000-0005-0000-0000-0000A6590000}"/>
    <cellStyle name="40% - uthevingsfarge 6 3 6" xfId="17430" xr:uid="{00000000-0005-0000-0000-0000A7590000}"/>
    <cellStyle name="40% - uthevingsfarge 6 3 6 2" xfId="17431" xr:uid="{00000000-0005-0000-0000-0000A8590000}"/>
    <cellStyle name="40% - uthevingsfarge 6 3 6 2 2" xfId="47575" xr:uid="{00000000-0005-0000-0000-0000A9590000}"/>
    <cellStyle name="40% - uthevingsfarge 6 3 6 3" xfId="17432" xr:uid="{00000000-0005-0000-0000-0000AA590000}"/>
    <cellStyle name="40% - uthevingsfarge 6 3 6 4" xfId="47576" xr:uid="{00000000-0005-0000-0000-0000AB590000}"/>
    <cellStyle name="40% - uthevingsfarge 6 3 6 5" xfId="47577" xr:uid="{00000000-0005-0000-0000-0000AC590000}"/>
    <cellStyle name="40% - uthevingsfarge 6 3 6 6" xfId="47578" xr:uid="{00000000-0005-0000-0000-0000AD590000}"/>
    <cellStyle name="40% - uthevingsfarge 6 3 6_3. Chng in credit spreads" xfId="47579" xr:uid="{00000000-0005-0000-0000-0000AE590000}"/>
    <cellStyle name="40% - uthevingsfarge 6 3 7" xfId="17433" xr:uid="{00000000-0005-0000-0000-0000AF590000}"/>
    <cellStyle name="40% - uthevingsfarge 6 3 7 2" xfId="17434" xr:uid="{00000000-0005-0000-0000-0000B0590000}"/>
    <cellStyle name="40% - uthevingsfarge 6 3 7 2 2" xfId="47580" xr:uid="{00000000-0005-0000-0000-0000B1590000}"/>
    <cellStyle name="40% - uthevingsfarge 6 3 7 3" xfId="47581" xr:uid="{00000000-0005-0000-0000-0000B2590000}"/>
    <cellStyle name="40% - uthevingsfarge 6 3 7_3. Chng in credit spreads" xfId="47582" xr:uid="{00000000-0005-0000-0000-0000B3590000}"/>
    <cellStyle name="40% - uthevingsfarge 6 3 8" xfId="17435" xr:uid="{00000000-0005-0000-0000-0000B4590000}"/>
    <cellStyle name="40% - uthevingsfarge 6 3 9" xfId="39964" xr:uid="{00000000-0005-0000-0000-0000B5590000}"/>
    <cellStyle name="40% - uthevingsfarge 6 3_4 manuell" xfId="55482"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3" xr:uid="{00000000-0005-0000-0000-0000BA590000}"/>
    <cellStyle name="40% - uthevingsfarge 6 30 2_4 manuell" xfId="55483" xr:uid="{2CF79815-1E2B-43E5-86C1-AD1BA7373C3F}"/>
    <cellStyle name="40% - uthevingsfarge 6 30 3" xfId="5373" xr:uid="{00000000-0005-0000-0000-0000BC590000}"/>
    <cellStyle name="40% - uthevingsfarge 6 30 4" xfId="47584" xr:uid="{00000000-0005-0000-0000-0000BD590000}"/>
    <cellStyle name="40% - uthevingsfarge 6 30_4 manuell" xfId="55484"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5" xr:uid="{00000000-0005-0000-0000-0000C2590000}"/>
    <cellStyle name="40% - uthevingsfarge 6 31 2_4 manuell" xfId="55485" xr:uid="{7E802102-FCF6-49AD-8A5A-3705C0B725DC}"/>
    <cellStyle name="40% - uthevingsfarge 6 31 3" xfId="5377" xr:uid="{00000000-0005-0000-0000-0000C4590000}"/>
    <cellStyle name="40% - uthevingsfarge 6 31 4" xfId="47586" xr:uid="{00000000-0005-0000-0000-0000C5590000}"/>
    <cellStyle name="40% - uthevingsfarge 6 31_4 manuell" xfId="55486"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7" xr:uid="{00000000-0005-0000-0000-0000CA590000}"/>
    <cellStyle name="40% - uthevingsfarge 6 32 2_4 manuell" xfId="55487" xr:uid="{E1478D69-0B21-45B9-A03B-94590B5109B5}"/>
    <cellStyle name="40% - uthevingsfarge 6 32 3" xfId="5381" xr:uid="{00000000-0005-0000-0000-0000CC590000}"/>
    <cellStyle name="40% - uthevingsfarge 6 32 4" xfId="47588" xr:uid="{00000000-0005-0000-0000-0000CD590000}"/>
    <cellStyle name="40% - uthevingsfarge 6 32_4 manuell" xfId="55488"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9" xr:uid="{00000000-0005-0000-0000-0000D2590000}"/>
    <cellStyle name="40% - uthevingsfarge 6 33 2_4 manuell" xfId="55489" xr:uid="{CAF1CACB-B880-4EC4-8034-98945D1690D0}"/>
    <cellStyle name="40% - uthevingsfarge 6 33 3" xfId="5385" xr:uid="{00000000-0005-0000-0000-0000D4590000}"/>
    <cellStyle name="40% - uthevingsfarge 6 33 4" xfId="47590" xr:uid="{00000000-0005-0000-0000-0000D5590000}"/>
    <cellStyle name="40% - uthevingsfarge 6 33_4 manuell" xfId="55490"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1" xr:uid="{00000000-0005-0000-0000-0000DA590000}"/>
    <cellStyle name="40% - uthevingsfarge 6 34 2_4 manuell" xfId="55491" xr:uid="{AF976534-2AE0-4DFE-918C-B5A69F3E9E96}"/>
    <cellStyle name="40% - uthevingsfarge 6 34 3" xfId="5389" xr:uid="{00000000-0005-0000-0000-0000DC590000}"/>
    <cellStyle name="40% - uthevingsfarge 6 34 4" xfId="47592" xr:uid="{00000000-0005-0000-0000-0000DD590000}"/>
    <cellStyle name="40% - uthevingsfarge 6 34_4 manuell" xfId="55492"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3" xr:uid="{00000000-0005-0000-0000-0000E2590000}"/>
    <cellStyle name="40% - uthevingsfarge 6 35 2_4 manuell" xfId="55493" xr:uid="{DE02E3B8-5F68-4DAF-9EE9-CCE4497B2895}"/>
    <cellStyle name="40% - uthevingsfarge 6 35 3" xfId="5393" xr:uid="{00000000-0005-0000-0000-0000E4590000}"/>
    <cellStyle name="40% - uthevingsfarge 6 35 4" xfId="47594" xr:uid="{00000000-0005-0000-0000-0000E5590000}"/>
    <cellStyle name="40% - uthevingsfarge 6 35_4 manuell" xfId="55494"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5" xr:uid="{00000000-0005-0000-0000-0000EA590000}"/>
    <cellStyle name="40% - uthevingsfarge 6 36 2_4 manuell" xfId="55495" xr:uid="{7CE6B7EB-0DFA-4298-9D6E-4B6E675263B4}"/>
    <cellStyle name="40% - uthevingsfarge 6 36 3" xfId="5397" xr:uid="{00000000-0005-0000-0000-0000EC590000}"/>
    <cellStyle name="40% - uthevingsfarge 6 36 4" xfId="47596" xr:uid="{00000000-0005-0000-0000-0000ED590000}"/>
    <cellStyle name="40% - uthevingsfarge 6 36_4 manuell" xfId="55496"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7" xr:uid="{00000000-0005-0000-0000-0000F2590000}"/>
    <cellStyle name="40% - uthevingsfarge 6 37 2_4 manuell" xfId="55497" xr:uid="{01381F50-5F86-4272-9C34-42D3AFE42AD9}"/>
    <cellStyle name="40% - uthevingsfarge 6 37 3" xfId="5401" xr:uid="{00000000-0005-0000-0000-0000F4590000}"/>
    <cellStyle name="40% - uthevingsfarge 6 37 4" xfId="47598" xr:uid="{00000000-0005-0000-0000-0000F5590000}"/>
    <cellStyle name="40% - uthevingsfarge 6 37_4 manuell" xfId="55498"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9" xr:uid="{00000000-0005-0000-0000-0000FA590000}"/>
    <cellStyle name="40% - uthevingsfarge 6 38 2_4 manuell" xfId="55499" xr:uid="{982485A0-FD1E-4308-AD49-25804D2DA575}"/>
    <cellStyle name="40% - uthevingsfarge 6 38 3" xfId="5405" xr:uid="{00000000-0005-0000-0000-0000FC590000}"/>
    <cellStyle name="40% - uthevingsfarge 6 38 4" xfId="47600" xr:uid="{00000000-0005-0000-0000-0000FD590000}"/>
    <cellStyle name="40% - uthevingsfarge 6 38_4 manuell" xfId="55500"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1" xr:uid="{00000000-0005-0000-0000-0000025A0000}"/>
    <cellStyle name="40% - uthevingsfarge 6 39 2_4 manuell" xfId="55501" xr:uid="{B10E631E-CBFF-4E6D-A48C-11579C0623B9}"/>
    <cellStyle name="40% - uthevingsfarge 6 39 3" xfId="5409" xr:uid="{00000000-0005-0000-0000-0000045A0000}"/>
    <cellStyle name="40% - uthevingsfarge 6 39 4" xfId="47602" xr:uid="{00000000-0005-0000-0000-0000055A0000}"/>
    <cellStyle name="40% - uthevingsfarge 6 39_4 manuell" xfId="55502" xr:uid="{A347CD6A-C763-4E5C-BF46-3FB032752B1D}"/>
    <cellStyle name="40% - uthevingsfarge 6 4" xfId="5410" xr:uid="{00000000-0005-0000-0000-0000075A0000}"/>
    <cellStyle name="40% - uthevingsfarge 6 4 10" xfId="47603"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4" xr:uid="{00000000-0005-0000-0000-00000C5A0000}"/>
    <cellStyle name="40% - uthevingsfarge 6 4 2 2 3" xfId="47605" xr:uid="{00000000-0005-0000-0000-00000D5A0000}"/>
    <cellStyle name="40% - uthevingsfarge 6 4 2 2_3. Chng in credit spreads" xfId="47606" xr:uid="{00000000-0005-0000-0000-00000E5A0000}"/>
    <cellStyle name="40% - uthevingsfarge 6 4 2 3" xfId="17437" xr:uid="{00000000-0005-0000-0000-00000F5A0000}"/>
    <cellStyle name="40% - uthevingsfarge 6 4 2 3 2" xfId="47607" xr:uid="{00000000-0005-0000-0000-0000105A0000}"/>
    <cellStyle name="40% - uthevingsfarge 6 4 2 3 2 2" xfId="47608" xr:uid="{00000000-0005-0000-0000-0000115A0000}"/>
    <cellStyle name="40% - uthevingsfarge 6 4 2 3 3" xfId="47609" xr:uid="{00000000-0005-0000-0000-0000125A0000}"/>
    <cellStyle name="40% - uthevingsfarge 6 4 2 3_3. Chng in credit spreads" xfId="47610" xr:uid="{00000000-0005-0000-0000-0000135A0000}"/>
    <cellStyle name="40% - uthevingsfarge 6 4 2 4" xfId="47611" xr:uid="{00000000-0005-0000-0000-0000145A0000}"/>
    <cellStyle name="40% - uthevingsfarge 6 4 2 4 2" xfId="47612" xr:uid="{00000000-0005-0000-0000-0000155A0000}"/>
    <cellStyle name="40% - uthevingsfarge 6 4 2 5" xfId="47613" xr:uid="{00000000-0005-0000-0000-0000165A0000}"/>
    <cellStyle name="40% - uthevingsfarge 6 4 2 6" xfId="47614" xr:uid="{00000000-0005-0000-0000-0000175A0000}"/>
    <cellStyle name="40% - uthevingsfarge 6 4 2 7" xfId="47615" xr:uid="{00000000-0005-0000-0000-0000185A0000}"/>
    <cellStyle name="40% - uthevingsfarge 6 4 2 8" xfId="47616" xr:uid="{00000000-0005-0000-0000-0000195A0000}"/>
    <cellStyle name="40% - uthevingsfarge 6 4 2_3. Chng in credit spreads" xfId="47617" xr:uid="{00000000-0005-0000-0000-00001A5A0000}"/>
    <cellStyle name="40% - uthevingsfarge 6 4 3" xfId="5413" xr:uid="{00000000-0005-0000-0000-00001B5A0000}"/>
    <cellStyle name="40% - uthevingsfarge 6 4 3 2" xfId="17438" xr:uid="{00000000-0005-0000-0000-00001C5A0000}"/>
    <cellStyle name="40% - uthevingsfarge 6 4 3 2 2" xfId="47618" xr:uid="{00000000-0005-0000-0000-00001D5A0000}"/>
    <cellStyle name="40% - uthevingsfarge 6 4 3 3" xfId="17439" xr:uid="{00000000-0005-0000-0000-00001E5A0000}"/>
    <cellStyle name="40% - uthevingsfarge 6 4 3 4" xfId="47619" xr:uid="{00000000-0005-0000-0000-00001F5A0000}"/>
    <cellStyle name="40% - uthevingsfarge 6 4 3 5" xfId="47620" xr:uid="{00000000-0005-0000-0000-0000205A0000}"/>
    <cellStyle name="40% - uthevingsfarge 6 4 3 6" xfId="47621" xr:uid="{00000000-0005-0000-0000-0000215A0000}"/>
    <cellStyle name="40% - uthevingsfarge 6 4 3_3. Chng in credit spreads" xfId="47622" xr:uid="{00000000-0005-0000-0000-0000225A0000}"/>
    <cellStyle name="40% - uthevingsfarge 6 4 4" xfId="17440" xr:uid="{00000000-0005-0000-0000-0000235A0000}"/>
    <cellStyle name="40% - uthevingsfarge 6 4 4 2" xfId="17441" xr:uid="{00000000-0005-0000-0000-0000245A0000}"/>
    <cellStyle name="40% - uthevingsfarge 6 4 4 2 2" xfId="47623" xr:uid="{00000000-0005-0000-0000-0000255A0000}"/>
    <cellStyle name="40% - uthevingsfarge 6 4 4 3" xfId="17442" xr:uid="{00000000-0005-0000-0000-0000265A0000}"/>
    <cellStyle name="40% - uthevingsfarge 6 4 4 4" xfId="47624" xr:uid="{00000000-0005-0000-0000-0000275A0000}"/>
    <cellStyle name="40% - uthevingsfarge 6 4 4 5" xfId="47625" xr:uid="{00000000-0005-0000-0000-0000285A0000}"/>
    <cellStyle name="40% - uthevingsfarge 6 4 4 6" xfId="47626" xr:uid="{00000000-0005-0000-0000-0000295A0000}"/>
    <cellStyle name="40% - uthevingsfarge 6 4 4_3. Chng in credit spreads" xfId="47627"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8" xr:uid="{00000000-0005-0000-0000-00002E5A0000}"/>
    <cellStyle name="40% - uthevingsfarge 6 4 5 5" xfId="47629" xr:uid="{00000000-0005-0000-0000-00002F5A0000}"/>
    <cellStyle name="40% - uthevingsfarge 6 4 5 6" xfId="47630"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5" xr:uid="{00000000-0005-0000-0000-0000365A0000}"/>
    <cellStyle name="40% - uthevingsfarge 6 4 9" xfId="47631" xr:uid="{00000000-0005-0000-0000-0000375A0000}"/>
    <cellStyle name="40% - uthevingsfarge 6 4_3. Chng in credit spreads" xfId="47632"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3" xr:uid="{00000000-0005-0000-0000-00003C5A0000}"/>
    <cellStyle name="40% - uthevingsfarge 6 40 2_4 manuell" xfId="55503" xr:uid="{77F47BB8-40EE-4F03-993A-EF7095DD95A3}"/>
    <cellStyle name="40% - uthevingsfarge 6 40 3" xfId="5417" xr:uid="{00000000-0005-0000-0000-00003E5A0000}"/>
    <cellStyle name="40% - uthevingsfarge 6 40 4" xfId="47634" xr:uid="{00000000-0005-0000-0000-00003F5A0000}"/>
    <cellStyle name="40% - uthevingsfarge 6 40_4 manuell" xfId="55504"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5" xr:uid="{00000000-0005-0000-0000-0000445A0000}"/>
    <cellStyle name="40% - uthevingsfarge 6 41 2_4 manuell" xfId="55505" xr:uid="{2D78C977-05C4-40FD-B69B-BDEB00B56F53}"/>
    <cellStyle name="40% - uthevingsfarge 6 41 3" xfId="5421" xr:uid="{00000000-0005-0000-0000-0000465A0000}"/>
    <cellStyle name="40% - uthevingsfarge 6 41 4" xfId="47636" xr:uid="{00000000-0005-0000-0000-0000475A0000}"/>
    <cellStyle name="40% - uthevingsfarge 6 41_4 manuell" xfId="55506"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7" xr:uid="{00000000-0005-0000-0000-00004C5A0000}"/>
    <cellStyle name="40% - uthevingsfarge 6 42 2_4 manuell" xfId="55507" xr:uid="{D9E7AE99-CF41-48B3-8BAC-08D42AD102D8}"/>
    <cellStyle name="40% - uthevingsfarge 6 42 3" xfId="5425" xr:uid="{00000000-0005-0000-0000-00004E5A0000}"/>
    <cellStyle name="40% - uthevingsfarge 6 42 4" xfId="47638" xr:uid="{00000000-0005-0000-0000-00004F5A0000}"/>
    <cellStyle name="40% - uthevingsfarge 6 42_4 manuell" xfId="55508"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9" xr:uid="{00000000-0005-0000-0000-0000545A0000}"/>
    <cellStyle name="40% - uthevingsfarge 6 43 2_4 manuell" xfId="55509" xr:uid="{759E2432-9C5B-47E4-8CAA-E8E936ADFFD4}"/>
    <cellStyle name="40% - uthevingsfarge 6 43 3" xfId="5429" xr:uid="{00000000-0005-0000-0000-0000565A0000}"/>
    <cellStyle name="40% - uthevingsfarge 6 43 4" xfId="47640" xr:uid="{00000000-0005-0000-0000-0000575A0000}"/>
    <cellStyle name="40% - uthevingsfarge 6 43_4 manuell" xfId="55510"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1" xr:uid="{00000000-0005-0000-0000-00005C5A0000}"/>
    <cellStyle name="40% - uthevingsfarge 6 44 2_4 manuell" xfId="55511" xr:uid="{7385B671-302D-4984-8941-90636009990D}"/>
    <cellStyle name="40% - uthevingsfarge 6 44 3" xfId="5433" xr:uid="{00000000-0005-0000-0000-00005E5A0000}"/>
    <cellStyle name="40% - uthevingsfarge 6 44 4" xfId="47642" xr:uid="{00000000-0005-0000-0000-00005F5A0000}"/>
    <cellStyle name="40% - uthevingsfarge 6 44_4 manuell" xfId="55512"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3" xr:uid="{00000000-0005-0000-0000-0000645A0000}"/>
    <cellStyle name="40% - uthevingsfarge 6 45 2_4 manuell" xfId="55513" xr:uid="{ADC20AF4-F6CE-4872-BD26-37064EF25910}"/>
    <cellStyle name="40% - uthevingsfarge 6 45 3" xfId="5437" xr:uid="{00000000-0005-0000-0000-0000665A0000}"/>
    <cellStyle name="40% - uthevingsfarge 6 45 4" xfId="47644" xr:uid="{00000000-0005-0000-0000-0000675A0000}"/>
    <cellStyle name="40% - uthevingsfarge 6 45_4 manuell" xfId="55514"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5" xr:uid="{00000000-0005-0000-0000-00006C5A0000}"/>
    <cellStyle name="40% - uthevingsfarge 6 46 2_4 manuell" xfId="55515" xr:uid="{16D37D0F-1AC8-4361-A791-AF1A068297E8}"/>
    <cellStyle name="40% - uthevingsfarge 6 46 3" xfId="5441" xr:uid="{00000000-0005-0000-0000-00006E5A0000}"/>
    <cellStyle name="40% - uthevingsfarge 6 46 4" xfId="47646" xr:uid="{00000000-0005-0000-0000-00006F5A0000}"/>
    <cellStyle name="40% - uthevingsfarge 6 46_4 manuell" xfId="55516"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7" xr:uid="{00000000-0005-0000-0000-0000745A0000}"/>
    <cellStyle name="40% - uthevingsfarge 6 47 2_4 manuell" xfId="55517" xr:uid="{B7602CBF-86CF-4C0F-9853-2176BA74DE31}"/>
    <cellStyle name="40% - uthevingsfarge 6 47 3" xfId="5445" xr:uid="{00000000-0005-0000-0000-0000765A0000}"/>
    <cellStyle name="40% - uthevingsfarge 6 47 4" xfId="47648" xr:uid="{00000000-0005-0000-0000-0000775A0000}"/>
    <cellStyle name="40% - uthevingsfarge 6 47_4 manuell" xfId="55518"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9" xr:uid="{00000000-0005-0000-0000-00007C5A0000}"/>
    <cellStyle name="40% - uthevingsfarge 6 48 2_4 manuell" xfId="55519" xr:uid="{F5CDC839-84C8-49A5-A747-C1C4A31FB441}"/>
    <cellStyle name="40% - uthevingsfarge 6 48 3" xfId="5449" xr:uid="{00000000-0005-0000-0000-00007E5A0000}"/>
    <cellStyle name="40% - uthevingsfarge 6 48 4" xfId="47650" xr:uid="{00000000-0005-0000-0000-00007F5A0000}"/>
    <cellStyle name="40% - uthevingsfarge 6 48_4 manuell" xfId="55520"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1" xr:uid="{00000000-0005-0000-0000-0000845A0000}"/>
    <cellStyle name="40% - uthevingsfarge 6 49 2_4 manuell" xfId="55521" xr:uid="{21AAFA70-118D-4F6B-AA1D-F1697209C892}"/>
    <cellStyle name="40% - uthevingsfarge 6 49 3" xfId="5453" xr:uid="{00000000-0005-0000-0000-0000865A0000}"/>
    <cellStyle name="40% - uthevingsfarge 6 49 4" xfId="47652" xr:uid="{00000000-0005-0000-0000-0000875A0000}"/>
    <cellStyle name="40% - uthevingsfarge 6 49_4 manuell" xfId="55522"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3" xr:uid="{00000000-0005-0000-0000-00008C5A0000}"/>
    <cellStyle name="40% - uthevingsfarge 6 5 2 2 2 2" xfId="47654" xr:uid="{00000000-0005-0000-0000-00008D5A0000}"/>
    <cellStyle name="40% - uthevingsfarge 6 5 2 2 3" xfId="47655" xr:uid="{00000000-0005-0000-0000-00008E5A0000}"/>
    <cellStyle name="40% - uthevingsfarge 6 5 2 2_3. Chng in credit spreads" xfId="47656" xr:uid="{00000000-0005-0000-0000-00008F5A0000}"/>
    <cellStyle name="40% - uthevingsfarge 6 5 2 3" xfId="47657" xr:uid="{00000000-0005-0000-0000-0000905A0000}"/>
    <cellStyle name="40% - uthevingsfarge 6 5 2 3 2" xfId="47658" xr:uid="{00000000-0005-0000-0000-0000915A0000}"/>
    <cellStyle name="40% - uthevingsfarge 6 5 2 3 2 2" xfId="47659" xr:uid="{00000000-0005-0000-0000-0000925A0000}"/>
    <cellStyle name="40% - uthevingsfarge 6 5 2 3 3" xfId="47660" xr:uid="{00000000-0005-0000-0000-0000935A0000}"/>
    <cellStyle name="40% - uthevingsfarge 6 5 2 3_3. Chng in credit spreads" xfId="47661" xr:uid="{00000000-0005-0000-0000-0000945A0000}"/>
    <cellStyle name="40% - uthevingsfarge 6 5 2 4" xfId="47662" xr:uid="{00000000-0005-0000-0000-0000955A0000}"/>
    <cellStyle name="40% - uthevingsfarge 6 5 2 4 2" xfId="47663" xr:uid="{00000000-0005-0000-0000-0000965A0000}"/>
    <cellStyle name="40% - uthevingsfarge 6 5 2 5" xfId="47664" xr:uid="{00000000-0005-0000-0000-0000975A0000}"/>
    <cellStyle name="40% - uthevingsfarge 6 5 2_3. Chng in credit spreads" xfId="47665" xr:uid="{00000000-0005-0000-0000-0000985A0000}"/>
    <cellStyle name="40% - uthevingsfarge 6 5 3" xfId="5457" xr:uid="{00000000-0005-0000-0000-0000995A0000}"/>
    <cellStyle name="40% - uthevingsfarge 6 5 3 2" xfId="17451" xr:uid="{00000000-0005-0000-0000-00009A5A0000}"/>
    <cellStyle name="40% - uthevingsfarge 6 5 3 2 2" xfId="47666" xr:uid="{00000000-0005-0000-0000-00009B5A0000}"/>
    <cellStyle name="40% - uthevingsfarge 6 5 3 3" xfId="47667" xr:uid="{00000000-0005-0000-0000-00009C5A0000}"/>
    <cellStyle name="40% - uthevingsfarge 6 5 3_3. Chng in credit spreads" xfId="47668" xr:uid="{00000000-0005-0000-0000-00009D5A0000}"/>
    <cellStyle name="40% - uthevingsfarge 6 5 4" xfId="17452" xr:uid="{00000000-0005-0000-0000-00009E5A0000}"/>
    <cellStyle name="40% - uthevingsfarge 6 5 4 2" xfId="47669" xr:uid="{00000000-0005-0000-0000-00009F5A0000}"/>
    <cellStyle name="40% - uthevingsfarge 6 5 4 2 2" xfId="47670" xr:uid="{00000000-0005-0000-0000-0000A05A0000}"/>
    <cellStyle name="40% - uthevingsfarge 6 5 4 3" xfId="47671" xr:uid="{00000000-0005-0000-0000-0000A15A0000}"/>
    <cellStyle name="40% - uthevingsfarge 6 5 4_3. Chng in credit spreads" xfId="47672" xr:uid="{00000000-0005-0000-0000-0000A25A0000}"/>
    <cellStyle name="40% - uthevingsfarge 6 5 5" xfId="17453" xr:uid="{00000000-0005-0000-0000-0000A35A0000}"/>
    <cellStyle name="40% - uthevingsfarge 6 5 5 2" xfId="47673" xr:uid="{00000000-0005-0000-0000-0000A45A0000}"/>
    <cellStyle name="40% - uthevingsfarge 6 5 6" xfId="39966" xr:uid="{00000000-0005-0000-0000-0000A55A0000}"/>
    <cellStyle name="40% - uthevingsfarge 6 5 7" xfId="47674" xr:uid="{00000000-0005-0000-0000-0000A65A0000}"/>
    <cellStyle name="40% - uthevingsfarge 6 5 8" xfId="47675" xr:uid="{00000000-0005-0000-0000-0000A75A0000}"/>
    <cellStyle name="40% - uthevingsfarge 6 5 9" xfId="47676" xr:uid="{00000000-0005-0000-0000-0000A85A0000}"/>
    <cellStyle name="40% - uthevingsfarge 6 5_3. Chng in credit spreads" xfId="47677"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8" xr:uid="{00000000-0005-0000-0000-0000AD5A0000}"/>
    <cellStyle name="40% - uthevingsfarge 6 50 2_4 manuell" xfId="55523" xr:uid="{B25069E9-D7AF-4CC4-BD0F-97BFF672148D}"/>
    <cellStyle name="40% - uthevingsfarge 6 50 3" xfId="5461" xr:uid="{00000000-0005-0000-0000-0000AF5A0000}"/>
    <cellStyle name="40% - uthevingsfarge 6 50 4" xfId="47679" xr:uid="{00000000-0005-0000-0000-0000B05A0000}"/>
    <cellStyle name="40% - uthevingsfarge 6 50_4 manuell" xfId="55524"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80" xr:uid="{00000000-0005-0000-0000-0000B55A0000}"/>
    <cellStyle name="40% - uthevingsfarge 6 51 2_4 manuell" xfId="55525" xr:uid="{DFD912C8-2102-42A8-BCB6-50FD8F9F749E}"/>
    <cellStyle name="40% - uthevingsfarge 6 51 3" xfId="5465" xr:uid="{00000000-0005-0000-0000-0000B75A0000}"/>
    <cellStyle name="40% - uthevingsfarge 6 51 4" xfId="47681" xr:uid="{00000000-0005-0000-0000-0000B85A0000}"/>
    <cellStyle name="40% - uthevingsfarge 6 51_4 manuell" xfId="55526"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2" xr:uid="{00000000-0005-0000-0000-0000BD5A0000}"/>
    <cellStyle name="40% - uthevingsfarge 6 52 2_4 manuell" xfId="55527" xr:uid="{0BF46E3D-A733-420F-AF5B-0F56D3500C79}"/>
    <cellStyle name="40% - uthevingsfarge 6 52 3" xfId="5469" xr:uid="{00000000-0005-0000-0000-0000BF5A0000}"/>
    <cellStyle name="40% - uthevingsfarge 6 52 4" xfId="47683" xr:uid="{00000000-0005-0000-0000-0000C05A0000}"/>
    <cellStyle name="40% - uthevingsfarge 6 52_4 manuell" xfId="55528"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4" xr:uid="{00000000-0005-0000-0000-0000C55A0000}"/>
    <cellStyle name="40% - uthevingsfarge 6 53 2_4 manuell" xfId="55529" xr:uid="{B5A123A4-0A52-475E-81D1-E1CDC250FA9E}"/>
    <cellStyle name="40% - uthevingsfarge 6 53 3" xfId="5473" xr:uid="{00000000-0005-0000-0000-0000C75A0000}"/>
    <cellStyle name="40% - uthevingsfarge 6 53 4" xfId="47685" xr:uid="{00000000-0005-0000-0000-0000C85A0000}"/>
    <cellStyle name="40% - uthevingsfarge 6 53_4 manuell" xfId="55530"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6" xr:uid="{00000000-0005-0000-0000-0000CD5A0000}"/>
    <cellStyle name="40% - uthevingsfarge 6 54 2_4 manuell" xfId="55531" xr:uid="{39FFA7FF-7C66-47C3-9965-A2FA5AD15986}"/>
    <cellStyle name="40% - uthevingsfarge 6 54 3" xfId="5477" xr:uid="{00000000-0005-0000-0000-0000CF5A0000}"/>
    <cellStyle name="40% - uthevingsfarge 6 54 4" xfId="47687" xr:uid="{00000000-0005-0000-0000-0000D05A0000}"/>
    <cellStyle name="40% - uthevingsfarge 6 54_4 manuell" xfId="55532"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8" xr:uid="{00000000-0005-0000-0000-0000D55A0000}"/>
    <cellStyle name="40% - uthevingsfarge 6 55 2_4 manuell" xfId="55533" xr:uid="{541F48EC-C00C-4B18-9D39-E6778FCF3B74}"/>
    <cellStyle name="40% - uthevingsfarge 6 55 3" xfId="5481" xr:uid="{00000000-0005-0000-0000-0000D75A0000}"/>
    <cellStyle name="40% - uthevingsfarge 6 55 4" xfId="47689" xr:uid="{00000000-0005-0000-0000-0000D85A0000}"/>
    <cellStyle name="40% - uthevingsfarge 6 55_4 manuell" xfId="55534"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90" xr:uid="{00000000-0005-0000-0000-0000DD5A0000}"/>
    <cellStyle name="40% - uthevingsfarge 6 56 2_4 manuell" xfId="55535" xr:uid="{5E4EDBEC-EA25-48DE-B9FA-5795CE6606C3}"/>
    <cellStyle name="40% - uthevingsfarge 6 56 3" xfId="5485" xr:uid="{00000000-0005-0000-0000-0000DF5A0000}"/>
    <cellStyle name="40% - uthevingsfarge 6 56 4" xfId="47691" xr:uid="{00000000-0005-0000-0000-0000E05A0000}"/>
    <cellStyle name="40% - uthevingsfarge 6 56_4 manuell" xfId="55536"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2" xr:uid="{00000000-0005-0000-0000-0000E55A0000}"/>
    <cellStyle name="40% - uthevingsfarge 6 57 2_4 manuell" xfId="55537" xr:uid="{3B0B1CF9-8DCE-48B6-880B-91335177FBC7}"/>
    <cellStyle name="40% - uthevingsfarge 6 57 3" xfId="5489" xr:uid="{00000000-0005-0000-0000-0000E75A0000}"/>
    <cellStyle name="40% - uthevingsfarge 6 57 4" xfId="47693" xr:uid="{00000000-0005-0000-0000-0000E85A0000}"/>
    <cellStyle name="40% - uthevingsfarge 6 57_4 manuell" xfId="55538"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4" xr:uid="{00000000-0005-0000-0000-0000ED5A0000}"/>
    <cellStyle name="40% - uthevingsfarge 6 58 2_4 manuell" xfId="55539" xr:uid="{146D1562-0D73-43C1-9C8F-CBB95708F09B}"/>
    <cellStyle name="40% - uthevingsfarge 6 58 3" xfId="5493" xr:uid="{00000000-0005-0000-0000-0000EF5A0000}"/>
    <cellStyle name="40% - uthevingsfarge 6 58 4" xfId="47695" xr:uid="{00000000-0005-0000-0000-0000F05A0000}"/>
    <cellStyle name="40% - uthevingsfarge 6 58_4 manuell" xfId="55540"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6" xr:uid="{00000000-0005-0000-0000-0000F55A0000}"/>
    <cellStyle name="40% - uthevingsfarge 6 59 2_4 manuell" xfId="55541" xr:uid="{AE29F37F-7088-40D7-AB83-895020A238F7}"/>
    <cellStyle name="40% - uthevingsfarge 6 59 3" xfId="5497" xr:uid="{00000000-0005-0000-0000-0000F75A0000}"/>
    <cellStyle name="40% - uthevingsfarge 6 59 4" xfId="47697" xr:uid="{00000000-0005-0000-0000-0000F85A0000}"/>
    <cellStyle name="40% - uthevingsfarge 6 59_4 manuell" xfId="55542"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8" xr:uid="{00000000-0005-0000-0000-0000FD5A0000}"/>
    <cellStyle name="40% - uthevingsfarge 6 6 2 2_CC1" xfId="55543" xr:uid="{482A3E1C-0C00-40AD-8559-186CB3DF38D2}"/>
    <cellStyle name="40% - uthevingsfarge 6 6 2 3" xfId="47699" xr:uid="{00000000-0005-0000-0000-0000FE5A0000}"/>
    <cellStyle name="40% - uthevingsfarge 6 6 2 4" xfId="47700" xr:uid="{00000000-0005-0000-0000-0000FF5A0000}"/>
    <cellStyle name="40% - uthevingsfarge 6 6 2_3. Chng in credit spreads" xfId="47701" xr:uid="{00000000-0005-0000-0000-0000005B0000}"/>
    <cellStyle name="40% - uthevingsfarge 6 6 3" xfId="5501" xr:uid="{00000000-0005-0000-0000-0000015B0000}"/>
    <cellStyle name="40% - uthevingsfarge 6 6 3 2" xfId="17454" xr:uid="{00000000-0005-0000-0000-0000025B0000}"/>
    <cellStyle name="40% - uthevingsfarge 6 6 3 2 2" xfId="47702" xr:uid="{00000000-0005-0000-0000-0000035B0000}"/>
    <cellStyle name="40% - uthevingsfarge 6 6 3 3" xfId="47703" xr:uid="{00000000-0005-0000-0000-0000045B0000}"/>
    <cellStyle name="40% - uthevingsfarge 6 6 3_3. Chng in credit spreads" xfId="47704" xr:uid="{00000000-0005-0000-0000-0000055B0000}"/>
    <cellStyle name="40% - uthevingsfarge 6 6 4" xfId="17455" xr:uid="{00000000-0005-0000-0000-0000065B0000}"/>
    <cellStyle name="40% - uthevingsfarge 6 6 4 2" xfId="47705" xr:uid="{00000000-0005-0000-0000-0000075B0000}"/>
    <cellStyle name="40% - uthevingsfarge 6 6 5" xfId="17456" xr:uid="{00000000-0005-0000-0000-0000085B0000}"/>
    <cellStyle name="40% - uthevingsfarge 6 6 6" xfId="39967" xr:uid="{00000000-0005-0000-0000-0000095B0000}"/>
    <cellStyle name="40% - uthevingsfarge 6 6 7" xfId="47706" xr:uid="{00000000-0005-0000-0000-00000A5B0000}"/>
    <cellStyle name="40% - uthevingsfarge 6 6 8" xfId="47707" xr:uid="{00000000-0005-0000-0000-00000B5B0000}"/>
    <cellStyle name="40% - uthevingsfarge 6 6 9" xfId="47708" xr:uid="{00000000-0005-0000-0000-00000C5B0000}"/>
    <cellStyle name="40% - uthevingsfarge 6 6_3. Chng in credit spreads" xfId="47709"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10" xr:uid="{00000000-0005-0000-0000-0000285B0000}"/>
    <cellStyle name="40% - uthevingsfarge 6 69" xfId="47711"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2" xr:uid="{00000000-0005-0000-0000-00002D5B0000}"/>
    <cellStyle name="40% - uthevingsfarge 6 7 2 4" xfId="47713" xr:uid="{00000000-0005-0000-0000-00002E5B0000}"/>
    <cellStyle name="40% - uthevingsfarge 6 7 2_4 manuell" xfId="55544"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4" xr:uid="{00000000-0005-0000-0000-0000355B0000}"/>
    <cellStyle name="40% - uthevingsfarge 6 7 7" xfId="47715" xr:uid="{00000000-0005-0000-0000-0000365B0000}"/>
    <cellStyle name="40% - uthevingsfarge 6 7 8" xfId="47716" xr:uid="{00000000-0005-0000-0000-0000375B0000}"/>
    <cellStyle name="40% - uthevingsfarge 6 7_3. Chng in credit spreads" xfId="47717" xr:uid="{00000000-0005-0000-0000-0000385B0000}"/>
    <cellStyle name="40% - uthevingsfarge 6 70" xfId="47718" xr:uid="{00000000-0005-0000-0000-0000395B0000}"/>
    <cellStyle name="40% - uthevingsfarge 6 71" xfId="47719" xr:uid="{00000000-0005-0000-0000-00003A5B0000}"/>
    <cellStyle name="40% - uthevingsfarge 6 72" xfId="47720" xr:uid="{00000000-0005-0000-0000-00003B5B0000}"/>
    <cellStyle name="40% - uthevingsfarge 6 73" xfId="47721" xr:uid="{00000000-0005-0000-0000-00003C5B0000}"/>
    <cellStyle name="40% - uthevingsfarge 6 74" xfId="47722"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3" xr:uid="{00000000-0005-0000-0000-0000415B0000}"/>
    <cellStyle name="40% - uthevingsfarge 6 8 2 4" xfId="47724" xr:uid="{00000000-0005-0000-0000-0000425B0000}"/>
    <cellStyle name="40% - uthevingsfarge 6 8 2_4 manuell" xfId="55545" xr:uid="{BD59FC82-4BB5-499B-B500-4F8ECD2051C2}"/>
    <cellStyle name="40% - uthevingsfarge 6 8 3" xfId="5509" xr:uid="{00000000-0005-0000-0000-0000445B0000}"/>
    <cellStyle name="40% - uthevingsfarge 6 8 4" xfId="47725" xr:uid="{00000000-0005-0000-0000-0000455B0000}"/>
    <cellStyle name="40% - uthevingsfarge 6 8 5" xfId="47726" xr:uid="{00000000-0005-0000-0000-0000465B0000}"/>
    <cellStyle name="40% - uthevingsfarge 6 8_3. Chng in credit spreads" xfId="47727"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8" xr:uid="{00000000-0005-0000-0000-00004B5B0000}"/>
    <cellStyle name="40% - uthevingsfarge 6 9 2_4 manuell" xfId="55546" xr:uid="{E44C08DE-66BD-44AA-B9EA-2B0C80E0D653}"/>
    <cellStyle name="40% - uthevingsfarge 6 9 3" xfId="5513" xr:uid="{00000000-0005-0000-0000-00004D5B0000}"/>
    <cellStyle name="40% - uthevingsfarge 6 9 4" xfId="47729" xr:uid="{00000000-0005-0000-0000-00004E5B0000}"/>
    <cellStyle name="40% - uthevingsfarge 6 9 5" xfId="47730" xr:uid="{00000000-0005-0000-0000-00004F5B0000}"/>
    <cellStyle name="40% - uthevingsfarge 6 9_4 manuell" xfId="55547" xr:uid="{3FBE283D-0F32-4F5F-A835-C6894E1C07AE}"/>
    <cellStyle name="40% - uthevingsfarge 6_4 manuell" xfId="55548"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1" xr:uid="{00000000-0005-0000-0000-0000855B0000}"/>
    <cellStyle name="60% - 1. jelölőszín_4 manuell" xfId="55549" xr:uid="{F1B6818F-2C19-441F-B263-778BB93063A2}"/>
    <cellStyle name="60% - 2. jelölőszín" xfId="5516" xr:uid="{00000000-0005-0000-0000-0000875B0000}"/>
    <cellStyle name="60% - 2. jelölőszín 2" xfId="17525" xr:uid="{00000000-0005-0000-0000-0000885B0000}"/>
    <cellStyle name="60% - 2. jelölőszín 3" xfId="47732" xr:uid="{00000000-0005-0000-0000-0000895B0000}"/>
    <cellStyle name="60% - 2. jelölőszín_4 manuell" xfId="55550" xr:uid="{0FA16B61-FE8A-470C-A3FA-27D52C795B1A}"/>
    <cellStyle name="60% - 3. jelölőszín" xfId="5517" xr:uid="{00000000-0005-0000-0000-00008B5B0000}"/>
    <cellStyle name="60% - 3. jelölőszín 2" xfId="17526" xr:uid="{00000000-0005-0000-0000-00008C5B0000}"/>
    <cellStyle name="60% - 3. jelölőszín 3" xfId="47733" xr:uid="{00000000-0005-0000-0000-00008D5B0000}"/>
    <cellStyle name="60% - 3. jelölőszín_4 manuell" xfId="55551" xr:uid="{F700E5B2-6BC8-4AFA-8C20-69E3154B489C}"/>
    <cellStyle name="60% - 4. jelölőszín" xfId="5518" xr:uid="{00000000-0005-0000-0000-00008F5B0000}"/>
    <cellStyle name="60% - 4. jelölőszín 2" xfId="17527" xr:uid="{00000000-0005-0000-0000-0000905B0000}"/>
    <cellStyle name="60% - 4. jelölőszín 3" xfId="47734" xr:uid="{00000000-0005-0000-0000-0000915B0000}"/>
    <cellStyle name="60% - 4. jelölőszín_4 manuell" xfId="55552" xr:uid="{B52CC774-30B4-4DFA-8FB6-A825F6B0B730}"/>
    <cellStyle name="60% - 5. jelölőszín" xfId="5519" xr:uid="{00000000-0005-0000-0000-0000935B0000}"/>
    <cellStyle name="60% - 5. jelölőszín 2" xfId="17528" xr:uid="{00000000-0005-0000-0000-0000945B0000}"/>
    <cellStyle name="60% - 5. jelölőszín 3" xfId="47735" xr:uid="{00000000-0005-0000-0000-0000955B0000}"/>
    <cellStyle name="60% - 5. jelölőszín_4 manuell" xfId="55553" xr:uid="{39AFDE06-7535-4E96-BC73-5561FE801AF0}"/>
    <cellStyle name="60% - 6. jelölőszín" xfId="5520" xr:uid="{00000000-0005-0000-0000-0000975B0000}"/>
    <cellStyle name="60% - 6. jelölőszín 2" xfId="17529" xr:uid="{00000000-0005-0000-0000-0000985B0000}"/>
    <cellStyle name="60% - 6. jelölőszín 3" xfId="47736" xr:uid="{00000000-0005-0000-0000-0000995B0000}"/>
    <cellStyle name="60% - 6. jelölőszín_4 manuell" xfId="55554"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8" xr:uid="{00000000-0005-0000-0000-0000AC5B0000}"/>
    <cellStyle name="60% - Accent1 15" xfId="47737" xr:uid="{00000000-0005-0000-0000-0000AD5B0000}"/>
    <cellStyle name="60% - Accent1 16" xfId="47738"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9"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40" xr:uid="{00000000-0005-0000-0000-0000CC5B0000}"/>
    <cellStyle name="60% - Accent1 2 3 2_AVA DVA EL" xfId="17569" xr:uid="{00000000-0005-0000-0000-0000CD5B0000}"/>
    <cellStyle name="60% - Accent1 2 3 3" xfId="17570" xr:uid="{00000000-0005-0000-0000-0000CE5B0000}"/>
    <cellStyle name="60% - Accent1 2 3 3 2" xfId="47741" xr:uid="{00000000-0005-0000-0000-0000CF5B0000}"/>
    <cellStyle name="60% - Accent1 2 3 4" xfId="17571" xr:uid="{00000000-0005-0000-0000-0000D05B0000}"/>
    <cellStyle name="60% - Accent1 2 3 4 2" xfId="47742" xr:uid="{00000000-0005-0000-0000-0000D15B0000}"/>
    <cellStyle name="60% - Accent1 2 3 5" xfId="47743" xr:uid="{00000000-0005-0000-0000-0000D25B0000}"/>
    <cellStyle name="60% - Accent1 2 3 6" xfId="47744"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5"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6" xr:uid="{00000000-0005-0000-0000-0000E75B0000}"/>
    <cellStyle name="60% - Accent1 2_4 manuell" xfId="55555"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7" xr:uid="{00000000-0005-0000-0000-0000EF5B0000}"/>
    <cellStyle name="60% - Accent1 3_4 manuell" xfId="55556"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8"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9" xr:uid="{00000000-0005-0000-0000-0000555C0000}"/>
    <cellStyle name="60% - Accent2 2_4 manuell" xfId="55557"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50" xr:uid="{00000000-0005-0000-0000-00005D5C0000}"/>
    <cellStyle name="60% - Accent2 3_4 manuell" xfId="55558"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9" xr:uid="{00000000-0005-0000-0000-00008F5C0000}"/>
    <cellStyle name="60% - Accent3 15" xfId="47751" xr:uid="{00000000-0005-0000-0000-0000905C0000}"/>
    <cellStyle name="60% - Accent3 16" xfId="47752"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3"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4" xr:uid="{00000000-0005-0000-0000-0000AF5C0000}"/>
    <cellStyle name="60% - Accent3 2 3 2_AVA DVA EL" xfId="17739" xr:uid="{00000000-0005-0000-0000-0000B05C0000}"/>
    <cellStyle name="60% - Accent3 2 3 3" xfId="17740" xr:uid="{00000000-0005-0000-0000-0000B15C0000}"/>
    <cellStyle name="60% - Accent3 2 3 3 2" xfId="47755" xr:uid="{00000000-0005-0000-0000-0000B25C0000}"/>
    <cellStyle name="60% - Accent3 2 3 4" xfId="17741" xr:uid="{00000000-0005-0000-0000-0000B35C0000}"/>
    <cellStyle name="60% - Accent3 2 3 4 2" xfId="47756" xr:uid="{00000000-0005-0000-0000-0000B45C0000}"/>
    <cellStyle name="60% - Accent3 2 3 5" xfId="47757" xr:uid="{00000000-0005-0000-0000-0000B55C0000}"/>
    <cellStyle name="60% - Accent3 2 3 6" xfId="47758"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9"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60" xr:uid="{00000000-0005-0000-0000-0000CA5C0000}"/>
    <cellStyle name="60% - Accent3 2_4 manuell" xfId="55559"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1" xr:uid="{00000000-0005-0000-0000-0000D25C0000}"/>
    <cellStyle name="60% - Accent3 3_4 manuell" xfId="55560"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70" xr:uid="{00000000-0005-0000-0000-0000185D0000}"/>
    <cellStyle name="60% - Accent4 15" xfId="47762" xr:uid="{00000000-0005-0000-0000-0000195D0000}"/>
    <cellStyle name="60% - Accent4 16" xfId="47763"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4"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5" xr:uid="{00000000-0005-0000-0000-0000385D0000}"/>
    <cellStyle name="60% - Accent4 2 3 2_AVA DVA EL" xfId="17843" xr:uid="{00000000-0005-0000-0000-0000395D0000}"/>
    <cellStyle name="60% - Accent4 2 3 3" xfId="17844" xr:uid="{00000000-0005-0000-0000-00003A5D0000}"/>
    <cellStyle name="60% - Accent4 2 3 3 2" xfId="47766" xr:uid="{00000000-0005-0000-0000-00003B5D0000}"/>
    <cellStyle name="60% - Accent4 2 3 4" xfId="17845" xr:uid="{00000000-0005-0000-0000-00003C5D0000}"/>
    <cellStyle name="60% - Accent4 2 3 4 2" xfId="47767" xr:uid="{00000000-0005-0000-0000-00003D5D0000}"/>
    <cellStyle name="60% - Accent4 2 3 5" xfId="47768" xr:uid="{00000000-0005-0000-0000-00003E5D0000}"/>
    <cellStyle name="60% - Accent4 2 3 6" xfId="47769"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70"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1" xr:uid="{00000000-0005-0000-0000-0000535D0000}"/>
    <cellStyle name="60% - Accent4 2_4 manuell" xfId="55561"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2" xr:uid="{00000000-0005-0000-0000-00005B5D0000}"/>
    <cellStyle name="60% - Accent4 3_4 manuell" xfId="55562"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3"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4" xr:uid="{00000000-0005-0000-0000-0000C15D0000}"/>
    <cellStyle name="60% - Accent5 2_4 manuell" xfId="55563"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5" xr:uid="{00000000-0005-0000-0000-0000C95D0000}"/>
    <cellStyle name="60% - Accent5 3_4 manuell" xfId="55564"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1" xr:uid="{00000000-0005-0000-0000-0000035E0000}"/>
    <cellStyle name="60% - Accent6 15" xfId="47776" xr:uid="{00000000-0005-0000-0000-0000045E0000}"/>
    <cellStyle name="60% - Accent6 16" xfId="47777"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8"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9" xr:uid="{00000000-0005-0000-0000-0000235E0000}"/>
    <cellStyle name="60% - Accent6 2 3 2_AVA DVA EL" xfId="18021" xr:uid="{00000000-0005-0000-0000-0000245E0000}"/>
    <cellStyle name="60% - Accent6 2 3 3" xfId="18022" xr:uid="{00000000-0005-0000-0000-0000255E0000}"/>
    <cellStyle name="60% - Accent6 2 3 3 2" xfId="47780" xr:uid="{00000000-0005-0000-0000-0000265E0000}"/>
    <cellStyle name="60% - Accent6 2 3 4" xfId="18023" xr:uid="{00000000-0005-0000-0000-0000275E0000}"/>
    <cellStyle name="60% - Accent6 2 3 4 2" xfId="47781" xr:uid="{00000000-0005-0000-0000-0000285E0000}"/>
    <cellStyle name="60% - Accent6 2 3 5" xfId="47782" xr:uid="{00000000-0005-0000-0000-0000295E0000}"/>
    <cellStyle name="60% - Accent6 2 3 6" xfId="47783"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4"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5" xr:uid="{00000000-0005-0000-0000-00003E5E0000}"/>
    <cellStyle name="60% - Accent6 2_4 manuell" xfId="55565"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6" xr:uid="{00000000-0005-0000-0000-0000465E0000}"/>
    <cellStyle name="60% - Accent6 3_4 manuell" xfId="55566"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7" xr:uid="{00000000-0005-0000-0000-0000955E0000}"/>
    <cellStyle name="60% - Énfasis1_4 manuell" xfId="55567" xr:uid="{9F6DE8BB-4F23-4E90-95BE-51C1385A0F23}"/>
    <cellStyle name="60% - Énfasis2" xfId="5594" xr:uid="{00000000-0005-0000-0000-0000975E0000}"/>
    <cellStyle name="60% - Énfasis2 2" xfId="18111" xr:uid="{00000000-0005-0000-0000-0000985E0000}"/>
    <cellStyle name="60% - Énfasis2 3" xfId="47788" xr:uid="{00000000-0005-0000-0000-0000995E0000}"/>
    <cellStyle name="60% - Énfasis2_4 manuell" xfId="55568" xr:uid="{E917F0F2-CFF8-4A87-842A-871B6B5BA265}"/>
    <cellStyle name="60% - Énfasis3" xfId="5595" xr:uid="{00000000-0005-0000-0000-00009B5E0000}"/>
    <cellStyle name="60% - Énfasis3 2" xfId="18112" xr:uid="{00000000-0005-0000-0000-00009C5E0000}"/>
    <cellStyle name="60% - Énfasis3 3" xfId="47789" xr:uid="{00000000-0005-0000-0000-00009D5E0000}"/>
    <cellStyle name="60% - Énfasis3_4 manuell" xfId="55569" xr:uid="{4EC28D69-0A70-421C-8361-6E45973F788F}"/>
    <cellStyle name="60% - Énfasis4" xfId="5596" xr:uid="{00000000-0005-0000-0000-00009F5E0000}"/>
    <cellStyle name="60% - Énfasis4 2" xfId="18113" xr:uid="{00000000-0005-0000-0000-0000A05E0000}"/>
    <cellStyle name="60% - Énfasis4 3" xfId="47790" xr:uid="{00000000-0005-0000-0000-0000A15E0000}"/>
    <cellStyle name="60% - Énfasis4_4 manuell" xfId="55570" xr:uid="{24EA01D5-0DE2-4C93-99F6-ECB48A74BCC6}"/>
    <cellStyle name="60% - Énfasis5" xfId="5597" xr:uid="{00000000-0005-0000-0000-0000A35E0000}"/>
    <cellStyle name="60% - Énfasis5 2" xfId="18114" xr:uid="{00000000-0005-0000-0000-0000A45E0000}"/>
    <cellStyle name="60% - Énfasis5 3" xfId="47791" xr:uid="{00000000-0005-0000-0000-0000A55E0000}"/>
    <cellStyle name="60% - Énfasis5_4 manuell" xfId="55571" xr:uid="{4B2D5F98-EB14-4627-A71F-FF762206818F}"/>
    <cellStyle name="60% - Énfasis6" xfId="5598" xr:uid="{00000000-0005-0000-0000-0000A75E0000}"/>
    <cellStyle name="60% - Énfasis6 2" xfId="18115" xr:uid="{00000000-0005-0000-0000-0000A85E0000}"/>
    <cellStyle name="60% - Énfasis6 3" xfId="47792" xr:uid="{00000000-0005-0000-0000-0000A95E0000}"/>
    <cellStyle name="60% - Énfasis6_4 manuell" xfId="55572"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2" xr:uid="{00000000-0005-0000-0000-0000C25E0000}"/>
    <cellStyle name="60% - uthevingsfarge 1 2 2_AVA DVA EL" xfId="18125" xr:uid="{00000000-0005-0000-0000-0000C35E0000}"/>
    <cellStyle name="60% - uthevingsfarge 1 2 3" xfId="18126" xr:uid="{00000000-0005-0000-0000-0000C45E0000}"/>
    <cellStyle name="60% - uthevingsfarge 1 2 3 2" xfId="39973" xr:uid="{00000000-0005-0000-0000-0000C55E0000}"/>
    <cellStyle name="60% - uthevingsfarge 1 2 4" xfId="47793" xr:uid="{00000000-0005-0000-0000-0000C65E0000}"/>
    <cellStyle name="60% - uthevingsfarge 1 2 5" xfId="47794" xr:uid="{00000000-0005-0000-0000-0000C75E0000}"/>
    <cellStyle name="60% - uthevingsfarge 1 2 6" xfId="47795"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4" xr:uid="{00000000-0005-0000-0000-0000CD5E0000}"/>
    <cellStyle name="60% - uthevingsfarge 1 3_AVA DVA EL" xfId="18130" xr:uid="{00000000-0005-0000-0000-0000CE5E0000}"/>
    <cellStyle name="60% - uthevingsfarge 1 4" xfId="18131" xr:uid="{00000000-0005-0000-0000-0000CF5E0000}"/>
    <cellStyle name="60% - uthevingsfarge 1 4 2" xfId="39975" xr:uid="{00000000-0005-0000-0000-0000D05E0000}"/>
    <cellStyle name="60% - uthevingsfarge 1 5" xfId="18132" xr:uid="{00000000-0005-0000-0000-0000D15E0000}"/>
    <cellStyle name="60% - uthevingsfarge 1 6" xfId="47796" xr:uid="{00000000-0005-0000-0000-0000D25E0000}"/>
    <cellStyle name="60% - uthevingsfarge 1_4 manuell" xfId="55573"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6" xr:uid="{00000000-0005-0000-0000-0000D95E0000}"/>
    <cellStyle name="60% - uthevingsfarge 2 2 2_AVA DVA EL" xfId="18136" xr:uid="{00000000-0005-0000-0000-0000DA5E0000}"/>
    <cellStyle name="60% - uthevingsfarge 2 2 3" xfId="18137" xr:uid="{00000000-0005-0000-0000-0000DB5E0000}"/>
    <cellStyle name="60% - uthevingsfarge 2 2 3 2" xfId="39977" xr:uid="{00000000-0005-0000-0000-0000DC5E0000}"/>
    <cellStyle name="60% - uthevingsfarge 2 2 4" xfId="47797" xr:uid="{00000000-0005-0000-0000-0000DD5E0000}"/>
    <cellStyle name="60% - uthevingsfarge 2 2 5" xfId="47798" xr:uid="{00000000-0005-0000-0000-0000DE5E0000}"/>
    <cellStyle name="60% - uthevingsfarge 2 2 6" xfId="47799"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8" xr:uid="{00000000-0005-0000-0000-0000E45E0000}"/>
    <cellStyle name="60% - uthevingsfarge 2 3_AVA DVA EL" xfId="18141" xr:uid="{00000000-0005-0000-0000-0000E55E0000}"/>
    <cellStyle name="60% - uthevingsfarge 2 4" xfId="18142" xr:uid="{00000000-0005-0000-0000-0000E65E0000}"/>
    <cellStyle name="60% - uthevingsfarge 2 4 2" xfId="39979" xr:uid="{00000000-0005-0000-0000-0000E75E0000}"/>
    <cellStyle name="60% - uthevingsfarge 2 5" xfId="18143" xr:uid="{00000000-0005-0000-0000-0000E85E0000}"/>
    <cellStyle name="60% - uthevingsfarge 2 6" xfId="47800" xr:uid="{00000000-0005-0000-0000-0000E95E0000}"/>
    <cellStyle name="60% - uthevingsfarge 2_4 manuell" xfId="55574"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80" xr:uid="{00000000-0005-0000-0000-0000F05E0000}"/>
    <cellStyle name="60% - uthevingsfarge 3 2 2_AVA DVA EL" xfId="18147" xr:uid="{00000000-0005-0000-0000-0000F15E0000}"/>
    <cellStyle name="60% - uthevingsfarge 3 2 3" xfId="18148" xr:uid="{00000000-0005-0000-0000-0000F25E0000}"/>
    <cellStyle name="60% - uthevingsfarge 3 2 3 2" xfId="39981" xr:uid="{00000000-0005-0000-0000-0000F35E0000}"/>
    <cellStyle name="60% - uthevingsfarge 3 2 4" xfId="47801" xr:uid="{00000000-0005-0000-0000-0000F45E0000}"/>
    <cellStyle name="60% - uthevingsfarge 3 2 5" xfId="47802" xr:uid="{00000000-0005-0000-0000-0000F55E0000}"/>
    <cellStyle name="60% - uthevingsfarge 3 2 6" xfId="47803"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2" xr:uid="{00000000-0005-0000-0000-0000FB5E0000}"/>
    <cellStyle name="60% - uthevingsfarge 3 3_AVA DVA EL" xfId="18152" xr:uid="{00000000-0005-0000-0000-0000FC5E0000}"/>
    <cellStyle name="60% - uthevingsfarge 3 4" xfId="18153" xr:uid="{00000000-0005-0000-0000-0000FD5E0000}"/>
    <cellStyle name="60% - uthevingsfarge 3 4 2" xfId="39983" xr:uid="{00000000-0005-0000-0000-0000FE5E0000}"/>
    <cellStyle name="60% - uthevingsfarge 3 5" xfId="18154" xr:uid="{00000000-0005-0000-0000-0000FF5E0000}"/>
    <cellStyle name="60% - uthevingsfarge 3 6" xfId="47804" xr:uid="{00000000-0005-0000-0000-0000005F0000}"/>
    <cellStyle name="60% - uthevingsfarge 3_4 manuell" xfId="55575"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4" xr:uid="{00000000-0005-0000-0000-0000075F0000}"/>
    <cellStyle name="60% - uthevingsfarge 4 2 2_AVA DVA EL" xfId="18158" xr:uid="{00000000-0005-0000-0000-0000085F0000}"/>
    <cellStyle name="60% - uthevingsfarge 4 2 3" xfId="18159" xr:uid="{00000000-0005-0000-0000-0000095F0000}"/>
    <cellStyle name="60% - uthevingsfarge 4 2 3 2" xfId="39985" xr:uid="{00000000-0005-0000-0000-00000A5F0000}"/>
    <cellStyle name="60% - uthevingsfarge 4 2 4" xfId="47805" xr:uid="{00000000-0005-0000-0000-00000B5F0000}"/>
    <cellStyle name="60% - uthevingsfarge 4 2 5" xfId="47806" xr:uid="{00000000-0005-0000-0000-00000C5F0000}"/>
    <cellStyle name="60% - uthevingsfarge 4 2 6" xfId="47807"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6" xr:uid="{00000000-0005-0000-0000-0000125F0000}"/>
    <cellStyle name="60% - uthevingsfarge 4 3_AVA DVA EL" xfId="18163" xr:uid="{00000000-0005-0000-0000-0000135F0000}"/>
    <cellStyle name="60% - uthevingsfarge 4 4" xfId="18164" xr:uid="{00000000-0005-0000-0000-0000145F0000}"/>
    <cellStyle name="60% - uthevingsfarge 4 4 2" xfId="39987" xr:uid="{00000000-0005-0000-0000-0000155F0000}"/>
    <cellStyle name="60% - uthevingsfarge 4 5" xfId="18165" xr:uid="{00000000-0005-0000-0000-0000165F0000}"/>
    <cellStyle name="60% - uthevingsfarge 4 6" xfId="47808" xr:uid="{00000000-0005-0000-0000-0000175F0000}"/>
    <cellStyle name="60% - uthevingsfarge 4_4 manuell" xfId="55576"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8" xr:uid="{00000000-0005-0000-0000-00001E5F0000}"/>
    <cellStyle name="60% - uthevingsfarge 5 2 2_AVA DVA EL" xfId="18169" xr:uid="{00000000-0005-0000-0000-00001F5F0000}"/>
    <cellStyle name="60% - uthevingsfarge 5 2 3" xfId="18170" xr:uid="{00000000-0005-0000-0000-0000205F0000}"/>
    <cellStyle name="60% - uthevingsfarge 5 2 3 2" xfId="39989" xr:uid="{00000000-0005-0000-0000-0000215F0000}"/>
    <cellStyle name="60% - uthevingsfarge 5 2 4" xfId="47809" xr:uid="{00000000-0005-0000-0000-0000225F0000}"/>
    <cellStyle name="60% - uthevingsfarge 5 2 5" xfId="47810" xr:uid="{00000000-0005-0000-0000-0000235F0000}"/>
    <cellStyle name="60% - uthevingsfarge 5 2 6" xfId="47811"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90" xr:uid="{00000000-0005-0000-0000-0000295F0000}"/>
    <cellStyle name="60% - uthevingsfarge 5 3_AVA DVA EL" xfId="18174" xr:uid="{00000000-0005-0000-0000-00002A5F0000}"/>
    <cellStyle name="60% - uthevingsfarge 5 4" xfId="18175" xr:uid="{00000000-0005-0000-0000-00002B5F0000}"/>
    <cellStyle name="60% - uthevingsfarge 5 4 2" xfId="39991" xr:uid="{00000000-0005-0000-0000-00002C5F0000}"/>
    <cellStyle name="60% - uthevingsfarge 5 5" xfId="18176" xr:uid="{00000000-0005-0000-0000-00002D5F0000}"/>
    <cellStyle name="60% - uthevingsfarge 5 6" xfId="47812" xr:uid="{00000000-0005-0000-0000-00002E5F0000}"/>
    <cellStyle name="60% - uthevingsfarge 5_4 manuell" xfId="55577"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2" xr:uid="{00000000-0005-0000-0000-0000355F0000}"/>
    <cellStyle name="60% - uthevingsfarge 6 2 2_AVA DVA EL" xfId="18180" xr:uid="{00000000-0005-0000-0000-0000365F0000}"/>
    <cellStyle name="60% - uthevingsfarge 6 2 3" xfId="18181" xr:uid="{00000000-0005-0000-0000-0000375F0000}"/>
    <cellStyle name="60% - uthevingsfarge 6 2 3 2" xfId="39993" xr:uid="{00000000-0005-0000-0000-0000385F0000}"/>
    <cellStyle name="60% - uthevingsfarge 6 2 4" xfId="47813" xr:uid="{00000000-0005-0000-0000-0000395F0000}"/>
    <cellStyle name="60% - uthevingsfarge 6 2 5" xfId="47814" xr:uid="{00000000-0005-0000-0000-00003A5F0000}"/>
    <cellStyle name="60% - uthevingsfarge 6 2 6" xfId="47815"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4" xr:uid="{00000000-0005-0000-0000-0000405F0000}"/>
    <cellStyle name="60% - uthevingsfarge 6 3_AVA DVA EL" xfId="18185" xr:uid="{00000000-0005-0000-0000-0000415F0000}"/>
    <cellStyle name="60% - uthevingsfarge 6 4" xfId="18186" xr:uid="{00000000-0005-0000-0000-0000425F0000}"/>
    <cellStyle name="60% - uthevingsfarge 6 4 2" xfId="39995" xr:uid="{00000000-0005-0000-0000-0000435F0000}"/>
    <cellStyle name="60% - uthevingsfarge 6 5" xfId="18187" xr:uid="{00000000-0005-0000-0000-0000445F0000}"/>
    <cellStyle name="60% - uthevingsfarge 6 6" xfId="47816" xr:uid="{00000000-0005-0000-0000-0000455F0000}"/>
    <cellStyle name="60% - uthevingsfarge 6_4 manuell" xfId="55578"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6" xr:uid="{00000000-0005-0000-0000-0000705F0000}"/>
    <cellStyle name="Accent1 15" xfId="47817" xr:uid="{00000000-0005-0000-0000-0000715F0000}"/>
    <cellStyle name="Accent1 16" xfId="47818"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9"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20" xr:uid="{00000000-0005-0000-0000-0000905F0000}"/>
    <cellStyle name="Accent1 2 3 2_AVA DVA EL" xfId="18251" xr:uid="{00000000-0005-0000-0000-0000915F0000}"/>
    <cellStyle name="Accent1 2 3 3" xfId="18252" xr:uid="{00000000-0005-0000-0000-0000925F0000}"/>
    <cellStyle name="Accent1 2 3 3 2" xfId="47821" xr:uid="{00000000-0005-0000-0000-0000935F0000}"/>
    <cellStyle name="Accent1 2 3 4" xfId="18253" xr:uid="{00000000-0005-0000-0000-0000945F0000}"/>
    <cellStyle name="Accent1 2 3 4 2" xfId="47822" xr:uid="{00000000-0005-0000-0000-0000955F0000}"/>
    <cellStyle name="Accent1 2 3 5" xfId="47823" xr:uid="{00000000-0005-0000-0000-0000965F0000}"/>
    <cellStyle name="Accent1 2 3 6" xfId="47824"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5"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6" xr:uid="{00000000-0005-0000-0000-0000AB5F0000}"/>
    <cellStyle name="Accent1 2_4 manuell" xfId="55579"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7"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7" xr:uid="{00000000-0005-0000-0000-0000F95F0000}"/>
    <cellStyle name="Accent2 15" xfId="47828" xr:uid="{00000000-0005-0000-0000-0000FA5F0000}"/>
    <cellStyle name="Accent2 16" xfId="47829"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30"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1" xr:uid="{00000000-0005-0000-0000-00001E600000}"/>
    <cellStyle name="Accent2 2_4 manuell" xfId="55580"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2"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8" xr:uid="{00000000-0005-0000-0000-00006C600000}"/>
    <cellStyle name="Accent3 15" xfId="47833" xr:uid="{00000000-0005-0000-0000-00006D600000}"/>
    <cellStyle name="Accent3 16" xfId="47834"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5"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6" xr:uid="{00000000-0005-0000-0000-0000A1600000}"/>
    <cellStyle name="Accent3 2_4 manuell" xfId="55581"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7"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9" xr:uid="{00000000-0005-0000-0000-0000EF600000}"/>
    <cellStyle name="Accent4 15" xfId="47838" xr:uid="{00000000-0005-0000-0000-0000F0600000}"/>
    <cellStyle name="Accent4 16" xfId="47839"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40"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1" xr:uid="{00000000-0005-0000-0000-0000FF600000}"/>
    <cellStyle name="Accent4 2 3 2_AVA DVA EL" xfId="18531" xr:uid="{00000000-0005-0000-0000-000000610000}"/>
    <cellStyle name="Accent4 2 3 3" xfId="18532" xr:uid="{00000000-0005-0000-0000-000001610000}"/>
    <cellStyle name="Accent4 2 3 3 2" xfId="47842" xr:uid="{00000000-0005-0000-0000-000002610000}"/>
    <cellStyle name="Accent4 2 3 4" xfId="18533" xr:uid="{00000000-0005-0000-0000-000003610000}"/>
    <cellStyle name="Accent4 2 3 4 2" xfId="47843" xr:uid="{00000000-0005-0000-0000-000004610000}"/>
    <cellStyle name="Accent4 2 3 5" xfId="47844" xr:uid="{00000000-0005-0000-0000-000005610000}"/>
    <cellStyle name="Accent4 2 3 6" xfId="47845"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6"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7" xr:uid="{00000000-0005-0000-0000-00001A610000}"/>
    <cellStyle name="Accent4 2_4 manuell" xfId="55582"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8"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40000" xr:uid="{00000000-0005-0000-0000-000068610000}"/>
    <cellStyle name="Accent5 15" xfId="47849" xr:uid="{00000000-0005-0000-0000-000069610000}"/>
    <cellStyle name="Accent5 16" xfId="47850"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1"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2" xr:uid="{00000000-0005-0000-0000-000081610000}"/>
    <cellStyle name="Accent5 2_4 manuell" xfId="55583"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3"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1" xr:uid="{00000000-0005-0000-0000-0000CF610000}"/>
    <cellStyle name="Accent6 15" xfId="47854" xr:uid="{00000000-0005-0000-0000-0000D0610000}"/>
    <cellStyle name="Accent6 16" xfId="47855"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6"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7" xr:uid="{00000000-0005-0000-0000-000004620000}"/>
    <cellStyle name="Accent6 2_4 manuell" xfId="55584"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8"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9"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10"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60"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1" xr:uid="{00000000-0005-0000-0000-000086620000}"/>
    <cellStyle name="Actual year 2_7. Other MTM adjustments" xfId="47861"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2" xr:uid="{00000000-0005-0000-0000-00008B620000}"/>
    <cellStyle name="Actual year 3 2 3" xfId="18787" xr:uid="{00000000-0005-0000-0000-00008C620000}"/>
    <cellStyle name="Actual year 3 2_7. Other MTM adjustments" xfId="47863" xr:uid="{00000000-0005-0000-0000-00008D620000}"/>
    <cellStyle name="Actual year 3 3" xfId="5735" xr:uid="{00000000-0005-0000-0000-00008E620000}"/>
    <cellStyle name="Actual year 3 3 2" xfId="47864" xr:uid="{00000000-0005-0000-0000-00008F620000}"/>
    <cellStyle name="Actual year 3 3_CC1" xfId="55585"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5"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6"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7"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8" xr:uid="{00000000-0005-0000-0000-0000C4620000}"/>
    <cellStyle name="Actuals Cells 2 2 2 2" xfId="47869" xr:uid="{00000000-0005-0000-0000-0000C5620000}"/>
    <cellStyle name="Actuals Cells 2 2 3" xfId="47870" xr:uid="{00000000-0005-0000-0000-0000C6620000}"/>
    <cellStyle name="Actuals Cells 2 2 4" xfId="47871" xr:uid="{00000000-0005-0000-0000-0000C7620000}"/>
    <cellStyle name="Actuals Cells 2 2 5" xfId="47872" xr:uid="{00000000-0005-0000-0000-0000C8620000}"/>
    <cellStyle name="Actuals Cells 2 3" xfId="47873" xr:uid="{00000000-0005-0000-0000-0000C9620000}"/>
    <cellStyle name="Actuals Cells 2 3 2" xfId="47874" xr:uid="{00000000-0005-0000-0000-0000CA620000}"/>
    <cellStyle name="Actuals Cells 2 4" xfId="47875" xr:uid="{00000000-0005-0000-0000-0000CB620000}"/>
    <cellStyle name="Actuals Cells 2 5" xfId="47876"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7" xr:uid="{00000000-0005-0000-0000-0000D4620000}"/>
    <cellStyle name="Actuals Cells 3 4" xfId="18796" xr:uid="{00000000-0005-0000-0000-0000D5620000}"/>
    <cellStyle name="Actuals Cells 3 4 2" xfId="47878" xr:uid="{00000000-0005-0000-0000-0000D6620000}"/>
    <cellStyle name="Actuals Cells 3_AVA DVA EL" xfId="18797" xr:uid="{00000000-0005-0000-0000-0000D7620000}"/>
    <cellStyle name="Actuals Cells 4" xfId="18798" xr:uid="{00000000-0005-0000-0000-0000D8620000}"/>
    <cellStyle name="Actuals Cells 4 2" xfId="47879" xr:uid="{00000000-0005-0000-0000-0000D9620000}"/>
    <cellStyle name="Actuals Cells 5" xfId="47880" xr:uid="{00000000-0005-0000-0000-0000DA620000}"/>
    <cellStyle name="Actuals Cells 6" xfId="47881" xr:uid="{00000000-0005-0000-0000-0000DB620000}"/>
    <cellStyle name="Actuals Cells_1" xfId="47882"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4" xr:uid="{00000000-0005-0000-0000-0000E5620000}"/>
    <cellStyle name="AFE 2 2 3" xfId="18806" xr:uid="{00000000-0005-0000-0000-0000E6620000}"/>
    <cellStyle name="AFE 2 2 4" xfId="40003" xr:uid="{00000000-0005-0000-0000-0000E7620000}"/>
    <cellStyle name="AFE 2 2_AVA DVA EL" xfId="18807" xr:uid="{00000000-0005-0000-0000-0000E8620000}"/>
    <cellStyle name="AFE 2 3" xfId="18808" xr:uid="{00000000-0005-0000-0000-0000E9620000}"/>
    <cellStyle name="AFE 2 3 2" xfId="40005" xr:uid="{00000000-0005-0000-0000-0000EA620000}"/>
    <cellStyle name="AFE 2 4" xfId="18809" xr:uid="{00000000-0005-0000-0000-0000EB620000}"/>
    <cellStyle name="AFE 2 5" xfId="40002"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7" xr:uid="{00000000-0005-0000-0000-0000F0620000}"/>
    <cellStyle name="AFE 3 3" xfId="18813" xr:uid="{00000000-0005-0000-0000-0000F1620000}"/>
    <cellStyle name="AFE 3 4" xfId="40006"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8"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3" xr:uid="{00000000-0005-0000-0000-00001A630000}"/>
    <cellStyle name="Arial 10" xfId="18849" xr:uid="{00000000-0005-0000-0000-00001B630000}"/>
    <cellStyle name="Arial 10 2" xfId="18850" xr:uid="{00000000-0005-0000-0000-00001C630000}"/>
    <cellStyle name="Arial 10 2 2" xfId="47884" xr:uid="{00000000-0005-0000-0000-00001D630000}"/>
    <cellStyle name="Arial 10 3" xfId="18851" xr:uid="{00000000-0005-0000-0000-00001E630000}"/>
    <cellStyle name="Arial 10 3 2" xfId="47885"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6" xr:uid="{00000000-0005-0000-0000-000036630000}"/>
    <cellStyle name="Bad 15" xfId="47887" xr:uid="{00000000-0005-0000-0000-000037630000}"/>
    <cellStyle name="Bad 16" xfId="47888"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9"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90" xr:uid="{00000000-0005-0000-0000-00006B630000}"/>
    <cellStyle name="Bad 2_4 manuell" xfId="55586"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1" xr:uid="{00000000-0005-0000-0000-000073630000}"/>
    <cellStyle name="Bad 3_4 manuell" xfId="55587"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9"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10"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1"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2"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2" xr:uid="{00000000-0005-0000-0000-000000640000}"/>
    <cellStyle name="Beregning 3 3" xfId="40012" xr:uid="{00000000-0005-0000-0000-000001640000}"/>
    <cellStyle name="Beregning 3_A02" xfId="55608"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3"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3" xr:uid="{00000000-0005-0000-0000-00000A640000}"/>
    <cellStyle name="Beregning_4 manuell" xfId="55588"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9"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90"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4"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5" xr:uid="{00000000-0005-0000-0000-000084640000}"/>
    <cellStyle name="Buena_4 manuell" xfId="55591"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6"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4"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2"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7" xr:uid="{00000000-0005-0000-0000-000045650000}"/>
    <cellStyle name="Calculation 3_4 manuell" xfId="55593"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4"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5"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6" xr:uid="{8E6F166A-22A0-4B5C-8E9E-C46774E1129D}"/>
    <cellStyle name="Case" xfId="19126" xr:uid="{00000000-0005-0000-0000-0000B0650000}"/>
    <cellStyle name="Case 2" xfId="19127" xr:uid="{00000000-0005-0000-0000-0000B1650000}"/>
    <cellStyle name="Case 2 2" xfId="47898"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9" xr:uid="{00000000-0005-0000-0000-0000B7650000}"/>
    <cellStyle name="Celda de comprobación_4 manuell" xfId="55597" xr:uid="{FC7F1404-32BC-4BDD-A75A-D0193FF8ACF6}"/>
    <cellStyle name="Celda vinculada" xfId="6105" xr:uid="{00000000-0005-0000-0000-0000B9650000}"/>
    <cellStyle name="Celda vinculada 2" xfId="19131" xr:uid="{00000000-0005-0000-0000-0000BA650000}"/>
    <cellStyle name="Celda vinculada_4 manuell" xfId="55598"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9"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600"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5" xr:uid="{00000000-0005-0000-0000-00001C660000}"/>
    <cellStyle name="Check Cell 15" xfId="47900" xr:uid="{00000000-0005-0000-0000-00001D660000}"/>
    <cellStyle name="Check Cell 16" xfId="47901"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2" xr:uid="{00000000-0005-0000-0000-000030660000}"/>
    <cellStyle name="Check Cell 2_4 manuell" xfId="55601"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2"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3" xr:uid="{A6D6C703-A8DF-420B-AF70-8BB6F25D6CFD}"/>
    <cellStyle name="Címsor 1" xfId="6191" xr:uid="{00000000-0005-0000-0000-000071660000}"/>
    <cellStyle name="Címsor 1 2" xfId="19209" xr:uid="{00000000-0005-0000-0000-000072660000}"/>
    <cellStyle name="Címsor 1_4 manuell" xfId="55604" xr:uid="{D8EAEECE-16B8-4653-862D-DCA47330C731}"/>
    <cellStyle name="Címsor 2" xfId="6192" xr:uid="{00000000-0005-0000-0000-000074660000}"/>
    <cellStyle name="Címsor 2 2" xfId="19210" xr:uid="{00000000-0005-0000-0000-000075660000}"/>
    <cellStyle name="Címsor 2_4 manuell" xfId="55605" xr:uid="{E1C0A6F0-A74E-433E-B509-7F9DE9F216F0}"/>
    <cellStyle name="Címsor 3" xfId="6193" xr:uid="{00000000-0005-0000-0000-000077660000}"/>
    <cellStyle name="Címsor 3 2" xfId="19211" xr:uid="{00000000-0005-0000-0000-000078660000}"/>
    <cellStyle name="Címsor 3_4 manuell" xfId="55606" xr:uid="{80AD1C7F-E9EB-442D-96A4-094C2AE23F29}"/>
    <cellStyle name="Címsor 4" xfId="6194" xr:uid="{00000000-0005-0000-0000-00007A660000}"/>
    <cellStyle name="Címsor 4 2" xfId="19212" xr:uid="{00000000-0005-0000-0000-00007B660000}"/>
    <cellStyle name="Címsor 4_4 manuell" xfId="55607" xr:uid="{0ABD22DB-084E-4211-88AC-5961D0B63C76}"/>
    <cellStyle name="claire" xfId="6195" xr:uid="{00000000-0005-0000-0000-00007D660000}"/>
    <cellStyle name="claire 10" xfId="47903" xr:uid="{00000000-0005-0000-0000-00007E660000}"/>
    <cellStyle name="claire 11" xfId="47904" xr:uid="{00000000-0005-0000-0000-00007F660000}"/>
    <cellStyle name="claire 12" xfId="47905" xr:uid="{00000000-0005-0000-0000-000080660000}"/>
    <cellStyle name="claire 13" xfId="47906" xr:uid="{00000000-0005-0000-0000-000081660000}"/>
    <cellStyle name="claire 2" xfId="6196" xr:uid="{00000000-0005-0000-0000-000082660000}"/>
    <cellStyle name="claire 2 2" xfId="19213" xr:uid="{00000000-0005-0000-0000-000083660000}"/>
    <cellStyle name="claire 2 2 2" xfId="47907" xr:uid="{00000000-0005-0000-0000-000084660000}"/>
    <cellStyle name="claire 2 2 3" xfId="47908" xr:uid="{00000000-0005-0000-0000-000085660000}"/>
    <cellStyle name="claire 2 2_AVA DVA EL" xfId="47909" xr:uid="{00000000-0005-0000-0000-000086660000}"/>
    <cellStyle name="claire 2 3" xfId="47910"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1" xr:uid="{00000000-0005-0000-0000-00008C660000}"/>
    <cellStyle name="claire 3 2 3" xfId="19218" xr:uid="{00000000-0005-0000-0000-00008D660000}"/>
    <cellStyle name="claire 3 2 3 2" xfId="47912" xr:uid="{00000000-0005-0000-0000-00008E660000}"/>
    <cellStyle name="claire 3 2_AVA DVA EL" xfId="19219" xr:uid="{00000000-0005-0000-0000-00008F660000}"/>
    <cellStyle name="claire 3 3" xfId="19220" xr:uid="{00000000-0005-0000-0000-000090660000}"/>
    <cellStyle name="claire 3 3 2" xfId="47913" xr:uid="{00000000-0005-0000-0000-000091660000}"/>
    <cellStyle name="claire 3 3 3" xfId="47914" xr:uid="{00000000-0005-0000-0000-000092660000}"/>
    <cellStyle name="claire 3 3 4" xfId="47915" xr:uid="{00000000-0005-0000-0000-000093660000}"/>
    <cellStyle name="claire 3 3 5" xfId="47916" xr:uid="{00000000-0005-0000-0000-000094660000}"/>
    <cellStyle name="claire 3 3_AVA DVA EL" xfId="47917" xr:uid="{00000000-0005-0000-0000-000095660000}"/>
    <cellStyle name="claire 3 4" xfId="19221" xr:uid="{00000000-0005-0000-0000-000096660000}"/>
    <cellStyle name="claire 3 4 2" xfId="47918"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9" xr:uid="{00000000-0005-0000-0000-00009B660000}"/>
    <cellStyle name="claire 4 2 3" xfId="47920" xr:uid="{00000000-0005-0000-0000-00009C660000}"/>
    <cellStyle name="claire 4 2_AVA DVA EL" xfId="47921" xr:uid="{00000000-0005-0000-0000-00009D660000}"/>
    <cellStyle name="claire 4 3" xfId="19225" xr:uid="{00000000-0005-0000-0000-00009E660000}"/>
    <cellStyle name="claire 4 3 2" xfId="47922" xr:uid="{00000000-0005-0000-0000-00009F660000}"/>
    <cellStyle name="claire 4_AVA DVA EL" xfId="19226" xr:uid="{00000000-0005-0000-0000-0000A0660000}"/>
    <cellStyle name="claire 5" xfId="19227" xr:uid="{00000000-0005-0000-0000-0000A1660000}"/>
    <cellStyle name="claire 5 2" xfId="47923" xr:uid="{00000000-0005-0000-0000-0000A2660000}"/>
    <cellStyle name="claire 5 2 2" xfId="47924" xr:uid="{00000000-0005-0000-0000-0000A3660000}"/>
    <cellStyle name="claire 5 3" xfId="47925" xr:uid="{00000000-0005-0000-0000-0000A4660000}"/>
    <cellStyle name="claire 5 4" xfId="47926" xr:uid="{00000000-0005-0000-0000-0000A5660000}"/>
    <cellStyle name="claire 5 5" xfId="47927" xr:uid="{00000000-0005-0000-0000-0000A6660000}"/>
    <cellStyle name="claire 5 6" xfId="47928" xr:uid="{00000000-0005-0000-0000-0000A7660000}"/>
    <cellStyle name="claire 5_AVA DVA EL" xfId="47929" xr:uid="{00000000-0005-0000-0000-0000A8660000}"/>
    <cellStyle name="claire 6" xfId="47930" xr:uid="{00000000-0005-0000-0000-0000A9660000}"/>
    <cellStyle name="claire 6 2" xfId="47931" xr:uid="{00000000-0005-0000-0000-0000AA660000}"/>
    <cellStyle name="claire 6 2 2" xfId="47932" xr:uid="{00000000-0005-0000-0000-0000AB660000}"/>
    <cellStyle name="claire 6 3" xfId="47933" xr:uid="{00000000-0005-0000-0000-0000AC660000}"/>
    <cellStyle name="claire 7" xfId="47934" xr:uid="{00000000-0005-0000-0000-0000AD660000}"/>
    <cellStyle name="claire 7 2" xfId="47935" xr:uid="{00000000-0005-0000-0000-0000AE660000}"/>
    <cellStyle name="claire 7 3" xfId="47936" xr:uid="{00000000-0005-0000-0000-0000AF660000}"/>
    <cellStyle name="claire 8" xfId="47937" xr:uid="{00000000-0005-0000-0000-0000B0660000}"/>
    <cellStyle name="claire 9" xfId="47938" xr:uid="{00000000-0005-0000-0000-0000B1660000}"/>
    <cellStyle name="claire_1" xfId="47939"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1"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6" xr:uid="{00000000-0005-0000-0000-0000C7660000}"/>
    <cellStyle name="Comma [0]_Andre korreksjoner" xfId="47940"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1"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2" xr:uid="{00000000-0005-0000-0000-0000FE660000}"/>
    <cellStyle name="Comma 11 7" xfId="47943" xr:uid="{00000000-0005-0000-0000-0000FF660000}"/>
    <cellStyle name="Comma 11 8" xfId="47944"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5" xr:uid="{00000000-0005-0000-0000-000011670000}"/>
    <cellStyle name="Comma 12 7" xfId="47946" xr:uid="{00000000-0005-0000-0000-000012670000}"/>
    <cellStyle name="Comma 12 8" xfId="47947"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8"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9"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50"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1" xr:uid="{00000000-0005-0000-0000-000037670000}"/>
    <cellStyle name="Comma 16_AVA DVA EL" xfId="19334" xr:uid="{00000000-0005-0000-0000-000038670000}"/>
    <cellStyle name="Comma 17" xfId="6210" xr:uid="{00000000-0005-0000-0000-000039670000}"/>
    <cellStyle name="Comma 17 2" xfId="47952" xr:uid="{00000000-0005-0000-0000-00003A670000}"/>
    <cellStyle name="Comma 17_LR2" xfId="53201" xr:uid="{CE83F313-A251-4DCC-9D29-24133F430398}"/>
    <cellStyle name="Comma 18" xfId="6211" xr:uid="{00000000-0005-0000-0000-00003B670000}"/>
    <cellStyle name="Comma 18 2" xfId="47953" xr:uid="{00000000-0005-0000-0000-00003C670000}"/>
    <cellStyle name="Comma 18_LR2" xfId="53202" xr:uid="{29864B1E-4B2D-4576-84BE-889327EEE728}"/>
    <cellStyle name="Comma 19" xfId="6212" xr:uid="{00000000-0005-0000-0000-00003D670000}"/>
    <cellStyle name="Comma 19 2" xfId="47954" xr:uid="{00000000-0005-0000-0000-00003E670000}"/>
    <cellStyle name="Comma 19 3" xfId="47955" xr:uid="{00000000-0005-0000-0000-00003F670000}"/>
    <cellStyle name="Comma 19_AVA DVA EL" xfId="47956"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3"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7" xr:uid="{00000000-0005-0000-0000-000083670000}"/>
    <cellStyle name="Comma 2 2 16" xfId="47958" xr:uid="{00000000-0005-0000-0000-000084670000}"/>
    <cellStyle name="Comma 2 2 17" xfId="47959"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4" xr:uid="{00000000-0005-0000-0000-000090670000}"/>
    <cellStyle name="Comma 2 2 2 15" xfId="47960"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5"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6"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7"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8"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1" xr:uid="{00000000-0005-0000-0000-000008680000}"/>
    <cellStyle name="Comma 2 25" xfId="47962"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9"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20"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1"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2"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3"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4"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5"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3" xr:uid="{00000000-0005-0000-0000-0000F2690000}"/>
    <cellStyle name="Comma 20_LR2" xfId="53203"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7"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8"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6" xr:uid="{00000000-0005-0000-0000-00009C6C0000}"/>
    <cellStyle name="Comma 3 21" xfId="47964"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9"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30"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4"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1"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5"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2"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3"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6"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4" xr:uid="{00000000-0005-0000-0000-0000B9730000}"/>
    <cellStyle name="Comma 5 16" xfId="47966" xr:uid="{00000000-0005-0000-0000-0000BA730000}"/>
    <cellStyle name="Comma 5 17" xfId="47967"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8"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9"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70"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6"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5" xr:uid="{00000000-0005-0000-0000-0000B4740000}"/>
    <cellStyle name="Comma 8_AVA DVA EL" xfId="22596" xr:uid="{00000000-0005-0000-0000-0000B5740000}"/>
    <cellStyle name="Comma 9" xfId="6337" xr:uid="{00000000-0005-0000-0000-0000B6740000}"/>
    <cellStyle name="Comma 9 10" xfId="47971"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2" xr:uid="{00000000-0005-0000-0000-0000CE740000}"/>
    <cellStyle name="Comma 9 9" xfId="47973"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4"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5" xr:uid="{00000000-0005-0000-0000-0000F9740000}"/>
    <cellStyle name="Common fields with names 7" xfId="47976"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8" xr:uid="{00000000-0005-0000-0000-00001C750000}"/>
    <cellStyle name="Currency [0]_Andre korreksjoner" xfId="47977"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7"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9"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9"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20"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1"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8"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2"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3"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4" xr:uid="{00000000-0005-0000-0000-000006760000}"/>
    <cellStyle name="DecimalFormat_AVA DVA EL" xfId="22826" xr:uid="{00000000-0005-0000-0000-000007760000}"/>
    <cellStyle name="default" xfId="6391" xr:uid="{00000000-0005-0000-0000-000008760000}"/>
    <cellStyle name="default 10" xfId="47979" xr:uid="{00000000-0005-0000-0000-000009760000}"/>
    <cellStyle name="default 11" xfId="47980" xr:uid="{00000000-0005-0000-0000-00000A760000}"/>
    <cellStyle name="default 12" xfId="47981" xr:uid="{00000000-0005-0000-0000-00000B760000}"/>
    <cellStyle name="default 13" xfId="47982" xr:uid="{00000000-0005-0000-0000-00000C760000}"/>
    <cellStyle name="default 2" xfId="6392" xr:uid="{00000000-0005-0000-0000-00000D760000}"/>
    <cellStyle name="default 2 2" xfId="22827" xr:uid="{00000000-0005-0000-0000-00000E760000}"/>
    <cellStyle name="default 2 2 2" xfId="47983" xr:uid="{00000000-0005-0000-0000-00000F760000}"/>
    <cellStyle name="default 2 2 3" xfId="47984" xr:uid="{00000000-0005-0000-0000-000010760000}"/>
    <cellStyle name="default 2 2_AVA DVA EL" xfId="47985" xr:uid="{00000000-0005-0000-0000-000011760000}"/>
    <cellStyle name="default 2 3" xfId="47986"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7" xr:uid="{00000000-0005-0000-0000-000017760000}"/>
    <cellStyle name="default 3 2 3" xfId="22832" xr:uid="{00000000-0005-0000-0000-000018760000}"/>
    <cellStyle name="default 3 2 3 2" xfId="47988" xr:uid="{00000000-0005-0000-0000-000019760000}"/>
    <cellStyle name="default 3 2_AVA DVA EL" xfId="22833" xr:uid="{00000000-0005-0000-0000-00001A760000}"/>
    <cellStyle name="default 3 3" xfId="22834" xr:uid="{00000000-0005-0000-0000-00001B760000}"/>
    <cellStyle name="default 3 3 2" xfId="47989" xr:uid="{00000000-0005-0000-0000-00001C760000}"/>
    <cellStyle name="default 3 3 3" xfId="47990" xr:uid="{00000000-0005-0000-0000-00001D760000}"/>
    <cellStyle name="default 3 3 4" xfId="47991" xr:uid="{00000000-0005-0000-0000-00001E760000}"/>
    <cellStyle name="default 3 3 5" xfId="47992" xr:uid="{00000000-0005-0000-0000-00001F760000}"/>
    <cellStyle name="default 3 3_AVA DVA EL" xfId="47993" xr:uid="{00000000-0005-0000-0000-000020760000}"/>
    <cellStyle name="default 3 4" xfId="22835" xr:uid="{00000000-0005-0000-0000-000021760000}"/>
    <cellStyle name="default 3 4 2" xfId="47994"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5" xr:uid="{00000000-0005-0000-0000-000026760000}"/>
    <cellStyle name="default 4 2 3" xfId="47996" xr:uid="{00000000-0005-0000-0000-000027760000}"/>
    <cellStyle name="default 4 2_AVA DVA EL" xfId="47997" xr:uid="{00000000-0005-0000-0000-000028760000}"/>
    <cellStyle name="default 4 3" xfId="22839" xr:uid="{00000000-0005-0000-0000-000029760000}"/>
    <cellStyle name="default 4 3 2" xfId="47998" xr:uid="{00000000-0005-0000-0000-00002A760000}"/>
    <cellStyle name="default 4_AVA DVA EL" xfId="22840" xr:uid="{00000000-0005-0000-0000-00002B760000}"/>
    <cellStyle name="default 5" xfId="22841" xr:uid="{00000000-0005-0000-0000-00002C760000}"/>
    <cellStyle name="default 5 2" xfId="47999" xr:uid="{00000000-0005-0000-0000-00002D760000}"/>
    <cellStyle name="default 5 2 2" xfId="48000" xr:uid="{00000000-0005-0000-0000-00002E760000}"/>
    <cellStyle name="default 5 3" xfId="48001" xr:uid="{00000000-0005-0000-0000-00002F760000}"/>
    <cellStyle name="default 5 4" xfId="48002" xr:uid="{00000000-0005-0000-0000-000030760000}"/>
    <cellStyle name="default 5 5" xfId="48003" xr:uid="{00000000-0005-0000-0000-000031760000}"/>
    <cellStyle name="default 5 6" xfId="48004" xr:uid="{00000000-0005-0000-0000-000032760000}"/>
    <cellStyle name="default 5_AVA DVA EL" xfId="48005" xr:uid="{00000000-0005-0000-0000-000033760000}"/>
    <cellStyle name="default 6" xfId="48006" xr:uid="{00000000-0005-0000-0000-000034760000}"/>
    <cellStyle name="default 6 2" xfId="48007" xr:uid="{00000000-0005-0000-0000-000035760000}"/>
    <cellStyle name="default 6 2 2" xfId="48008" xr:uid="{00000000-0005-0000-0000-000036760000}"/>
    <cellStyle name="default 6 3" xfId="48009" xr:uid="{00000000-0005-0000-0000-000037760000}"/>
    <cellStyle name="default 7" xfId="48010" xr:uid="{00000000-0005-0000-0000-000038760000}"/>
    <cellStyle name="default 7 2" xfId="48011" xr:uid="{00000000-0005-0000-0000-000039760000}"/>
    <cellStyle name="default 7 3" xfId="48012" xr:uid="{00000000-0005-0000-0000-00003A760000}"/>
    <cellStyle name="default 8" xfId="48013" xr:uid="{00000000-0005-0000-0000-00003B760000}"/>
    <cellStyle name="default 9" xfId="48014" xr:uid="{00000000-0005-0000-0000-00003C760000}"/>
    <cellStyle name="default_1" xfId="48015" xr:uid="{00000000-0005-0000-0000-00003D760000}"/>
    <cellStyle name="Deleted" xfId="6393" xr:uid="{00000000-0005-0000-0000-00003E760000}"/>
    <cellStyle name="Deleted 2" xfId="22842" xr:uid="{00000000-0005-0000-0000-00003F760000}"/>
    <cellStyle name="Deleted 3" xfId="48016"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5"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6"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7"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8" xr:uid="{00000000-0005-0000-0000-000087760000}"/>
    <cellStyle name="donnéesbord" xfId="48019"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7" xr:uid="{00000000-0005-0000-0000-000075750000}"/>
    <cellStyle name="Dårlig 2 2_AVA DVA EL" xfId="22916" xr:uid="{00000000-0005-0000-0000-000076750000}"/>
    <cellStyle name="Dårlig 2 3" xfId="22917" xr:uid="{00000000-0005-0000-0000-000077750000}"/>
    <cellStyle name="Dårlig 2 3 2" xfId="40028" xr:uid="{00000000-0005-0000-0000-000078750000}"/>
    <cellStyle name="Dårlig 2 4" xfId="40029" xr:uid="{00000000-0005-0000-0000-000079750000}"/>
    <cellStyle name="Dårlig 2 5" xfId="48020" xr:uid="{00000000-0005-0000-0000-00007A750000}"/>
    <cellStyle name="Dårlig 2 6" xfId="48021"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30" xr:uid="{00000000-0005-0000-0000-000080750000}"/>
    <cellStyle name="Dårlig 3_AVA DVA EL" xfId="22921" xr:uid="{00000000-0005-0000-0000-000081750000}"/>
    <cellStyle name="Dårlig 4" xfId="22922" xr:uid="{00000000-0005-0000-0000-000082750000}"/>
    <cellStyle name="Dårlig 4 2" xfId="40031" xr:uid="{00000000-0005-0000-0000-000083750000}"/>
    <cellStyle name="Dårlig 5" xfId="22923" xr:uid="{00000000-0005-0000-0000-000084750000}"/>
    <cellStyle name="Dårlig 5 2" xfId="40032" xr:uid="{00000000-0005-0000-0000-000085750000}"/>
    <cellStyle name="Dårlig 6" xfId="48022" xr:uid="{00000000-0005-0000-0000-000086750000}"/>
    <cellStyle name="Dårlig_7. Other MTM adjustments" xfId="48023"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4"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5"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6"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7"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8"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9"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30"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10"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1" xr:uid="{00000000-0005-0000-0000-000013770000}"/>
    <cellStyle name="Euro 2 2 3" xfId="22947" xr:uid="{00000000-0005-0000-0000-000014770000}"/>
    <cellStyle name="Euro 2 2 4" xfId="48032" xr:uid="{00000000-0005-0000-0000-000015770000}"/>
    <cellStyle name="Euro 2 2_AVA DVA EL" xfId="22948" xr:uid="{00000000-0005-0000-0000-000016770000}"/>
    <cellStyle name="Euro 2 3" xfId="22949" xr:uid="{00000000-0005-0000-0000-000017770000}"/>
    <cellStyle name="Euro 2 3 2" xfId="48033" xr:uid="{00000000-0005-0000-0000-000018770000}"/>
    <cellStyle name="Euro 2 4" xfId="22950" xr:uid="{00000000-0005-0000-0000-000019770000}"/>
    <cellStyle name="Euro 2 5" xfId="48034"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5" xr:uid="{00000000-0005-0000-0000-00001E770000}"/>
    <cellStyle name="Euro 3 3" xfId="22954" xr:uid="{00000000-0005-0000-0000-00001F770000}"/>
    <cellStyle name="Euro 3 4" xfId="48036"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7" xr:uid="{00000000-0005-0000-0000-000024770000}"/>
    <cellStyle name="Euro 4 2 3" xfId="48038" xr:uid="{00000000-0005-0000-0000-000025770000}"/>
    <cellStyle name="Euro 4 2_AVA DVA EL" xfId="48039" xr:uid="{00000000-0005-0000-0000-000026770000}"/>
    <cellStyle name="Euro 4 3" xfId="22958" xr:uid="{00000000-0005-0000-0000-000027770000}"/>
    <cellStyle name="Euro 4 3 2" xfId="48040" xr:uid="{00000000-0005-0000-0000-000028770000}"/>
    <cellStyle name="Euro 4 4" xfId="48041" xr:uid="{00000000-0005-0000-0000-000029770000}"/>
    <cellStyle name="Euro 4_AVA DVA EL" xfId="22959" xr:uid="{00000000-0005-0000-0000-00002A770000}"/>
    <cellStyle name="Euro 5" xfId="22960" xr:uid="{00000000-0005-0000-0000-00002B770000}"/>
    <cellStyle name="Euro 5 2" xfId="48042" xr:uid="{00000000-0005-0000-0000-00002C770000}"/>
    <cellStyle name="Euro 5 2 2" xfId="48043" xr:uid="{00000000-0005-0000-0000-00002D770000}"/>
    <cellStyle name="Euro 5 3" xfId="48044" xr:uid="{00000000-0005-0000-0000-00002E770000}"/>
    <cellStyle name="Euro 5 4" xfId="48045" xr:uid="{00000000-0005-0000-0000-00002F770000}"/>
    <cellStyle name="Euro 5_AVA DVA EL" xfId="48046" xr:uid="{00000000-0005-0000-0000-000030770000}"/>
    <cellStyle name="Euro 6" xfId="48047" xr:uid="{00000000-0005-0000-0000-000031770000}"/>
    <cellStyle name="Euro 6 2" xfId="48048" xr:uid="{00000000-0005-0000-0000-000032770000}"/>
    <cellStyle name="Euro 6 2 2" xfId="48049" xr:uid="{00000000-0005-0000-0000-000033770000}"/>
    <cellStyle name="Euro 6 3" xfId="48050" xr:uid="{00000000-0005-0000-0000-000034770000}"/>
    <cellStyle name="Euro 7" xfId="48051" xr:uid="{00000000-0005-0000-0000-000035770000}"/>
    <cellStyle name="Euro 7 2" xfId="48052" xr:uid="{00000000-0005-0000-0000-000036770000}"/>
    <cellStyle name="Euro 7 3" xfId="48053"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3" xr:uid="{00000000-0005-0000-0000-000082770000}"/>
    <cellStyle name="Explanatory Text 17" xfId="48054" xr:uid="{00000000-0005-0000-0000-000083770000}"/>
    <cellStyle name="Explanatory Text 18" xfId="48055"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6"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7" xr:uid="{00000000-0005-0000-0000-00002D780000}"/>
    <cellStyle name="External File Cells 13" xfId="48057" xr:uid="{00000000-0005-0000-0000-00002E780000}"/>
    <cellStyle name="External File Cells 14" xfId="48058" xr:uid="{00000000-0005-0000-0000-00002F780000}"/>
    <cellStyle name="External File Cells 15" xfId="48059" xr:uid="{00000000-0005-0000-0000-000030780000}"/>
    <cellStyle name="External File Cells 16" xfId="48060" xr:uid="{00000000-0005-0000-0000-000031780000}"/>
    <cellStyle name="External File Cells 17" xfId="48061" xr:uid="{00000000-0005-0000-0000-000032780000}"/>
    <cellStyle name="External File Cells 18" xfId="48062" xr:uid="{00000000-0005-0000-0000-000033780000}"/>
    <cellStyle name="External File Cells 19" xfId="48063" xr:uid="{00000000-0005-0000-0000-000034780000}"/>
    <cellStyle name="External File Cells 2" xfId="6506" xr:uid="{00000000-0005-0000-0000-000035780000}"/>
    <cellStyle name="External File Cells 2 10" xfId="36052" xr:uid="{00000000-0005-0000-0000-000036780000}"/>
    <cellStyle name="External File Cells 2 11" xfId="36838"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4"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5" xr:uid="{00000000-0005-0000-0000-00007F780000}"/>
    <cellStyle name="External File Cells 21" xfId="48066" xr:uid="{00000000-0005-0000-0000-000080780000}"/>
    <cellStyle name="External File Cells 22" xfId="48067" xr:uid="{00000000-0005-0000-0000-000081780000}"/>
    <cellStyle name="External File Cells 23" xfId="48068" xr:uid="{00000000-0005-0000-0000-000082780000}"/>
    <cellStyle name="External File Cells 24" xfId="48069" xr:uid="{00000000-0005-0000-0000-000083780000}"/>
    <cellStyle name="External File Cells 25" xfId="48070" xr:uid="{00000000-0005-0000-0000-000084780000}"/>
    <cellStyle name="External File Cells 26" xfId="48071"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2"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3" xr:uid="{00000000-0005-0000-0000-00008F780000}"/>
    <cellStyle name="External File Cells 3 3_LR2" xfId="53204"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4" xr:uid="{00000000-0005-0000-0000-0000DA780000}"/>
    <cellStyle name="FeltDataDecimal 2 2 2" xfId="48075" xr:uid="{00000000-0005-0000-0000-0000DB780000}"/>
    <cellStyle name="FeltDataDecimal 2 2 3" xfId="48076" xr:uid="{00000000-0005-0000-0000-0000DC780000}"/>
    <cellStyle name="FeltDataDecimal 2 2 4" xfId="48077" xr:uid="{00000000-0005-0000-0000-0000DD780000}"/>
    <cellStyle name="FeltDataDecimal 2 2_Results &amp; key fig." xfId="48078" xr:uid="{00000000-0005-0000-0000-0000DE780000}"/>
    <cellStyle name="FeltDataDecimal 2 3" xfId="48079" xr:uid="{00000000-0005-0000-0000-0000DF780000}"/>
    <cellStyle name="FeltDataDecimal 2 4" xfId="48080" xr:uid="{00000000-0005-0000-0000-0000E0780000}"/>
    <cellStyle name="FeltDataDecimal 2 5" xfId="48081" xr:uid="{00000000-0005-0000-0000-0000E1780000}"/>
    <cellStyle name="FeltDataDecimal 2_AVA DVA EL" xfId="48082" xr:uid="{00000000-0005-0000-0000-0000E2780000}"/>
    <cellStyle name="FeltDataDecimal 3" xfId="23191" xr:uid="{00000000-0005-0000-0000-0000E3780000}"/>
    <cellStyle name="FeltDataDecimal 3 2" xfId="48083" xr:uid="{00000000-0005-0000-0000-0000E4780000}"/>
    <cellStyle name="FeltDataDecimal 3 3" xfId="48084" xr:uid="{00000000-0005-0000-0000-0000E5780000}"/>
    <cellStyle name="FeltDataDecimal 3 4" xfId="48085" xr:uid="{00000000-0005-0000-0000-0000E6780000}"/>
    <cellStyle name="FeltDataDecimal 3 5" xfId="48086" xr:uid="{00000000-0005-0000-0000-0000E7780000}"/>
    <cellStyle name="FeltDataDecimal 4" xfId="48087" xr:uid="{00000000-0005-0000-0000-0000E8780000}"/>
    <cellStyle name="FeltDataDecimal 5" xfId="48088" xr:uid="{00000000-0005-0000-0000-0000E9780000}"/>
    <cellStyle name="FeltDataDecimal 6" xfId="48089"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90" xr:uid="{00000000-0005-0000-0000-0000EE780000}"/>
    <cellStyle name="FeltDataNormal 2 2 2" xfId="48091" xr:uid="{00000000-0005-0000-0000-0000EF780000}"/>
    <cellStyle name="FeltDataNormal 2 2 3" xfId="48092" xr:uid="{00000000-0005-0000-0000-0000F0780000}"/>
    <cellStyle name="FeltDataNormal 2 2 4" xfId="48093" xr:uid="{00000000-0005-0000-0000-0000F1780000}"/>
    <cellStyle name="FeltDataNormal 2 2_Results &amp; key fig." xfId="48094" xr:uid="{00000000-0005-0000-0000-0000F2780000}"/>
    <cellStyle name="FeltDataNormal 2 3" xfId="48095" xr:uid="{00000000-0005-0000-0000-0000F3780000}"/>
    <cellStyle name="FeltDataNormal 2 4" xfId="48096" xr:uid="{00000000-0005-0000-0000-0000F4780000}"/>
    <cellStyle name="FeltDataNormal 2 5" xfId="48097" xr:uid="{00000000-0005-0000-0000-0000F5780000}"/>
    <cellStyle name="FeltDataNormal 2_AVA DVA EL" xfId="48098" xr:uid="{00000000-0005-0000-0000-0000F6780000}"/>
    <cellStyle name="FeltDataNormal 3" xfId="48099" xr:uid="{00000000-0005-0000-0000-0000F7780000}"/>
    <cellStyle name="FeltDataNormal 3 2" xfId="48100" xr:uid="{00000000-0005-0000-0000-0000F8780000}"/>
    <cellStyle name="FeltDataNormal 3 3" xfId="48101" xr:uid="{00000000-0005-0000-0000-0000F9780000}"/>
    <cellStyle name="FeltDataNormal 3 4" xfId="48102" xr:uid="{00000000-0005-0000-0000-0000FA780000}"/>
    <cellStyle name="FeltDataNormal 4" xfId="48103" xr:uid="{00000000-0005-0000-0000-0000FB780000}"/>
    <cellStyle name="FeltDataNormal 5" xfId="48104" xr:uid="{00000000-0005-0000-0000-0000FC780000}"/>
    <cellStyle name="FeltDataNormal 6" xfId="48105" xr:uid="{00000000-0005-0000-0000-0000FD780000}"/>
    <cellStyle name="FeltDataNormal_A02" xfId="55611"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6"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7" xr:uid="{00000000-0005-0000-0000-00000A790000}"/>
    <cellStyle name="FeltID 2 2 2" xfId="48108" xr:uid="{00000000-0005-0000-0000-00000B790000}"/>
    <cellStyle name="FeltID 2 2 3" xfId="48109" xr:uid="{00000000-0005-0000-0000-00000C790000}"/>
    <cellStyle name="FeltID 2 2 4" xfId="48110" xr:uid="{00000000-0005-0000-0000-00000D790000}"/>
    <cellStyle name="FeltID 2 2_Results &amp; key fig." xfId="48111" xr:uid="{00000000-0005-0000-0000-00000E790000}"/>
    <cellStyle name="FeltID 2 3" xfId="48112" xr:uid="{00000000-0005-0000-0000-00000F790000}"/>
    <cellStyle name="FeltID 2 4" xfId="48113" xr:uid="{00000000-0005-0000-0000-000010790000}"/>
    <cellStyle name="FeltID 2 5" xfId="48114" xr:uid="{00000000-0005-0000-0000-000011790000}"/>
    <cellStyle name="FeltID 2_AVA DVA EL" xfId="48115" xr:uid="{00000000-0005-0000-0000-000012790000}"/>
    <cellStyle name="FeltID 3" xfId="48116" xr:uid="{00000000-0005-0000-0000-000013790000}"/>
    <cellStyle name="FeltID 3 2" xfId="48117" xr:uid="{00000000-0005-0000-0000-000014790000}"/>
    <cellStyle name="FeltID 3 3" xfId="48118" xr:uid="{00000000-0005-0000-0000-000015790000}"/>
    <cellStyle name="FeltID 3 4" xfId="48119" xr:uid="{00000000-0005-0000-0000-000016790000}"/>
    <cellStyle name="FeltID 4" xfId="48120" xr:uid="{00000000-0005-0000-0000-000017790000}"/>
    <cellStyle name="FeltID 5" xfId="48121" xr:uid="{00000000-0005-0000-0000-000018790000}"/>
    <cellStyle name="FeltID 6" xfId="48122" xr:uid="{00000000-0005-0000-0000-000019790000}"/>
    <cellStyle name="FeltID_A02" xfId="55612"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3"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4"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5"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6" xr:uid="{00000000-0005-0000-0000-000038790000}"/>
    <cellStyle name="Followed Hyperlink_8" xfId="48127"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8"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9"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4" xr:uid="{00000000-0005-0000-0000-00005E790000}"/>
    <cellStyle name="Forklarende tekst 2 2_AVA DVA EL" xfId="23253" xr:uid="{00000000-0005-0000-0000-00005F790000}"/>
    <cellStyle name="Forklarende tekst 2 3" xfId="23254" xr:uid="{00000000-0005-0000-0000-000060790000}"/>
    <cellStyle name="Forklarende tekst 2 3 2" xfId="40035" xr:uid="{00000000-0005-0000-0000-000061790000}"/>
    <cellStyle name="Forklarende tekst 2 4" xfId="48130" xr:uid="{00000000-0005-0000-0000-000062790000}"/>
    <cellStyle name="Forklarende tekst 2 5" xfId="48131" xr:uid="{00000000-0005-0000-0000-000063790000}"/>
    <cellStyle name="Forklarende tekst 2 6" xfId="48132"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6" xr:uid="{00000000-0005-0000-0000-000069790000}"/>
    <cellStyle name="Forklarende tekst 3_AVA DVA EL" xfId="23258" xr:uid="{00000000-0005-0000-0000-00006A790000}"/>
    <cellStyle name="Forklarende tekst 4" xfId="23259" xr:uid="{00000000-0005-0000-0000-00006B790000}"/>
    <cellStyle name="Forklarende tekst 4 2" xfId="40037" xr:uid="{00000000-0005-0000-0000-00006C790000}"/>
    <cellStyle name="Forklarende tekst 5" xfId="23260" xr:uid="{00000000-0005-0000-0000-00006D790000}"/>
    <cellStyle name="Forklarende tekst_7. Other MTM adjustments" xfId="48133"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4" xr:uid="{00000000-0005-0000-0000-00009C790000}"/>
    <cellStyle name="FSC Column title dotted_AVA DVA EL" xfId="23289" xr:uid="{00000000-0005-0000-0000-00009D790000}"/>
    <cellStyle name="FSC Column title_Adj_Basel III" xfId="55613"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5"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6"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8" xr:uid="{00000000-0005-0000-0000-0000F3790000}"/>
    <cellStyle name="God 2 2_AVA DVA EL" xfId="23352" xr:uid="{00000000-0005-0000-0000-0000F4790000}"/>
    <cellStyle name="God 2 3" xfId="40039" xr:uid="{00000000-0005-0000-0000-0000F5790000}"/>
    <cellStyle name="God 2 4" xfId="40040" xr:uid="{00000000-0005-0000-0000-0000F6790000}"/>
    <cellStyle name="God 2 5" xfId="48137" xr:uid="{00000000-0005-0000-0000-0000F7790000}"/>
    <cellStyle name="God 2_A01" xfId="35908" xr:uid="{00000000-0005-0000-0000-0000F8790000}"/>
    <cellStyle name="God 3" xfId="12493" xr:uid="{00000000-0005-0000-0000-0000F9790000}"/>
    <cellStyle name="God 3 2" xfId="23353" xr:uid="{00000000-0005-0000-0000-0000FA790000}"/>
    <cellStyle name="God 3 3" xfId="40041" xr:uid="{00000000-0005-0000-0000-0000FB790000}"/>
    <cellStyle name="God 3_A02" xfId="55614" xr:uid="{535FD91D-1990-412F-A074-F237DCF761F7}"/>
    <cellStyle name="God 4" xfId="23354" xr:uid="{00000000-0005-0000-0000-0000FD790000}"/>
    <cellStyle name="God 4 2" xfId="23355" xr:uid="{00000000-0005-0000-0000-0000FE790000}"/>
    <cellStyle name="God 4 3" xfId="23356" xr:uid="{00000000-0005-0000-0000-0000FF790000}"/>
    <cellStyle name="God 4 4" xfId="40042" xr:uid="{00000000-0005-0000-0000-0000007A0000}"/>
    <cellStyle name="God 4_AVA DVA EL" xfId="23357" xr:uid="{00000000-0005-0000-0000-0000017A0000}"/>
    <cellStyle name="God 5" xfId="23358" xr:uid="{00000000-0005-0000-0000-0000027A0000}"/>
    <cellStyle name="God 5 2" xfId="40043" xr:uid="{00000000-0005-0000-0000-0000037A0000}"/>
    <cellStyle name="God 6" xfId="23359" xr:uid="{00000000-0005-0000-0000-0000047A0000}"/>
    <cellStyle name="God 7" xfId="48138" xr:uid="{00000000-0005-0000-0000-0000057A0000}"/>
    <cellStyle name="God_7. Other MTM adjustments" xfId="48139" xr:uid="{00000000-0005-0000-0000-0000067A0000}"/>
    <cellStyle name="Good" xfId="6671" xr:uid="{00000000-0005-0000-0000-0000077A0000}"/>
    <cellStyle name="Good 10" xfId="6672" xr:uid="{00000000-0005-0000-0000-0000087A0000}"/>
    <cellStyle name="Good 11" xfId="48140"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1"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2"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3" xr:uid="{00000000-0005-0000-0000-0000567A0000}"/>
    <cellStyle name="GråKant 11" xfId="48144" xr:uid="{00000000-0005-0000-0000-0000577A0000}"/>
    <cellStyle name="GråKant 12" xfId="48145" xr:uid="{00000000-0005-0000-0000-0000587A0000}"/>
    <cellStyle name="GråKant 13" xfId="48146" xr:uid="{00000000-0005-0000-0000-0000597A0000}"/>
    <cellStyle name="GråKant 14" xfId="48147" xr:uid="{00000000-0005-0000-0000-00005A7A0000}"/>
    <cellStyle name="GråKant 15" xfId="48148" xr:uid="{00000000-0005-0000-0000-00005B7A0000}"/>
    <cellStyle name="GråKant 16" xfId="48149" xr:uid="{00000000-0005-0000-0000-00005C7A0000}"/>
    <cellStyle name="GråKant 17" xfId="48150" xr:uid="{00000000-0005-0000-0000-00005D7A0000}"/>
    <cellStyle name="GråKant 17 2" xfId="48151" xr:uid="{00000000-0005-0000-0000-00005E7A0000}"/>
    <cellStyle name="GråKant 18" xfId="48152" xr:uid="{00000000-0005-0000-0000-00005F7A0000}"/>
    <cellStyle name="GråKant 18 2" xfId="48153" xr:uid="{00000000-0005-0000-0000-0000607A0000}"/>
    <cellStyle name="GråKant 19" xfId="48154" xr:uid="{00000000-0005-0000-0000-0000617A0000}"/>
    <cellStyle name="GråKant 19 2" xfId="48155"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6"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7" xr:uid="{00000000-0005-0000-0000-0000707A0000}"/>
    <cellStyle name="GråKant 20" xfId="48158" xr:uid="{00000000-0005-0000-0000-0000717A0000}"/>
    <cellStyle name="GråKant 20 2" xfId="48159" xr:uid="{00000000-0005-0000-0000-0000727A0000}"/>
    <cellStyle name="GråKant 21" xfId="48160" xr:uid="{00000000-0005-0000-0000-0000737A0000}"/>
    <cellStyle name="GråKant 21 2" xfId="48161" xr:uid="{00000000-0005-0000-0000-0000747A0000}"/>
    <cellStyle name="GråKant 22" xfId="48162" xr:uid="{00000000-0005-0000-0000-0000757A0000}"/>
    <cellStyle name="GråKant 22 2" xfId="48163" xr:uid="{00000000-0005-0000-0000-0000767A0000}"/>
    <cellStyle name="GråKant 23" xfId="48164" xr:uid="{00000000-0005-0000-0000-0000777A0000}"/>
    <cellStyle name="GråKant 23 2" xfId="48165" xr:uid="{00000000-0005-0000-0000-0000787A0000}"/>
    <cellStyle name="GråKant 24" xfId="48166" xr:uid="{00000000-0005-0000-0000-0000797A0000}"/>
    <cellStyle name="GråKant 24 2" xfId="48167"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8" xr:uid="{00000000-0005-0000-0000-0000B97A0000}"/>
    <cellStyle name="GråKant 9" xfId="48169" xr:uid="{00000000-0005-0000-0000-0000BA7A0000}"/>
    <cellStyle name="GråKant 9 2" xfId="48170"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1" xr:uid="{00000000-0005-0000-0000-0000CD7A0000}"/>
    <cellStyle name="H_1998_col_head 2 2_AVA DVA EL" xfId="48172" xr:uid="{00000000-0005-0000-0000-0000CE7A0000}"/>
    <cellStyle name="H_1998_col_head 2 2_Avstemming Bank" xfId="48173" xr:uid="{00000000-0005-0000-0000-0000CF7A0000}"/>
    <cellStyle name="H_1998_col_head 2 2_Avstemming Konsern CRD IV" xfId="48174" xr:uid="{00000000-0005-0000-0000-0000D07A0000}"/>
    <cellStyle name="H_1998_col_head 2 2_BANKVOL" xfId="48175" xr:uid="{00000000-0005-0000-0000-0000D17A0000}"/>
    <cellStyle name="H_1998_col_head 2 2_BANKVOL_AVA DVA EL" xfId="48176" xr:uid="{00000000-0005-0000-0000-0000D27A0000}"/>
    <cellStyle name="H_1998_col_head 2 2_BANKVOL_Avstemming Bank" xfId="48177" xr:uid="{00000000-0005-0000-0000-0000D37A0000}"/>
    <cellStyle name="H_1998_col_head 2 2_BANKVOL_Avstemming Konsern CRD IV" xfId="48178" xr:uid="{00000000-0005-0000-0000-0000D47A0000}"/>
    <cellStyle name="H_1998_col_head 2 2_BANKVOL_Mars 2018" xfId="48179" xr:uid="{00000000-0005-0000-0000-0000D57A0000}"/>
    <cellStyle name="H_1998_col_head 2 2_BANKVOL_Mars 2018_1" xfId="48180" xr:uid="{00000000-0005-0000-0000-0000D67A0000}"/>
    <cellStyle name="H_1998_col_head 2 2_Desember 2017" xfId="48181" xr:uid="{00000000-0005-0000-0000-0000D77A0000}"/>
    <cellStyle name="H_1998_col_head 2 2_Elimineringer i SAP" xfId="48182" xr:uid="{00000000-0005-0000-0000-0000D87A0000}"/>
    <cellStyle name="H_1998_col_head 2 2_Juni 2017" xfId="23433" xr:uid="{00000000-0005-0000-0000-0000D97A0000}"/>
    <cellStyle name="H_1998_col_head 2 2_Juni 2017_Avkortning" xfId="48183" xr:uid="{00000000-0005-0000-0000-0000DA7A0000}"/>
    <cellStyle name="H_1998_col_head 2 2_Juni 2017_Desember 2017" xfId="48184" xr:uid="{00000000-0005-0000-0000-0000DB7A0000}"/>
    <cellStyle name="H_1998_col_head 2 2_Korr reklassifisering" xfId="48185" xr:uid="{00000000-0005-0000-0000-0000DC7A0000}"/>
    <cellStyle name="H_1998_col_head 2 2_Manuell input" xfId="48186" xr:uid="{00000000-0005-0000-0000-0000DE7A0000}"/>
    <cellStyle name="H_1998_col_head 2 2_Manuell input_Månedsanalyse" xfId="48187" xr:uid="{00000000-0005-0000-0000-0000DF7A0000}"/>
    <cellStyle name="H_1998_col_head 2 2_Mars 2018" xfId="48188" xr:uid="{00000000-0005-0000-0000-0000E07A0000}"/>
    <cellStyle name="H_1998_col_head 2 2_Mars 2018_1" xfId="48189" xr:uid="{00000000-0005-0000-0000-0000E17A0000}"/>
    <cellStyle name="H_1998_col_head 2 2_Månedsanalyse" xfId="48190" xr:uid="{00000000-0005-0000-0000-0000DD7A0000}"/>
    <cellStyle name="H_1998_col_head 2 2_Note Bank" xfId="48191" xr:uid="{00000000-0005-0000-0000-0000E27A0000}"/>
    <cellStyle name="H_1998_col_head 2 2_Note Bankkonsern" xfId="48192" xr:uid="{00000000-0005-0000-0000-0000E37A0000}"/>
    <cellStyle name="H_1998_col_head 2 2_September 2017" xfId="48193" xr:uid="{00000000-0005-0000-0000-0000E47A0000}"/>
    <cellStyle name="H_1998_col_head 2_1" xfId="48194" xr:uid="{00000000-0005-0000-0000-0000E57A0000}"/>
    <cellStyle name="H_1998_col_head 2_1 2" xfId="48195" xr:uid="{00000000-0005-0000-0000-0000E67A0000}"/>
    <cellStyle name="H_1998_col_head 2_1_Manuell input" xfId="48196" xr:uid="{00000000-0005-0000-0000-0000E87A0000}"/>
    <cellStyle name="H_1998_col_head 2_1_Manuell input_Månedsanalyse" xfId="48197" xr:uid="{00000000-0005-0000-0000-0000E97A0000}"/>
    <cellStyle name="H_1998_col_head 2_1_Månedsanalyse" xfId="48198" xr:uid="{00000000-0005-0000-0000-0000E77A0000}"/>
    <cellStyle name="H_1998_col_head 2_8" xfId="48199" xr:uid="{00000000-0005-0000-0000-0000EA7A0000}"/>
    <cellStyle name="H_1998_col_head 2_8 2" xfId="48200" xr:uid="{00000000-0005-0000-0000-0000EB7A0000}"/>
    <cellStyle name="H_1998_col_head 2_8_Manuell input" xfId="48201" xr:uid="{00000000-0005-0000-0000-0000ED7A0000}"/>
    <cellStyle name="H_1998_col_head 2_8_Manuell input_Månedsanalyse" xfId="48202" xr:uid="{00000000-0005-0000-0000-0000EE7A0000}"/>
    <cellStyle name="H_1998_col_head 2_8_Månedsanalyse" xfId="48203" xr:uid="{00000000-0005-0000-0000-0000EC7A0000}"/>
    <cellStyle name="H_1998_col_head 2_AVA DVA EL" xfId="23434" xr:uid="{00000000-0005-0000-0000-0000EF7A0000}"/>
    <cellStyle name="H_1998_col_head 2_AVA DVA EL_1" xfId="48204" xr:uid="{00000000-0005-0000-0000-0000F07A0000}"/>
    <cellStyle name="H_1998_col_head 2_Avkortning" xfId="48205" xr:uid="{00000000-0005-0000-0000-0000F17A0000}"/>
    <cellStyle name="H_1998_col_head 2_Avstemming Bank" xfId="48206" xr:uid="{00000000-0005-0000-0000-0000F27A0000}"/>
    <cellStyle name="H_1998_col_head 2_Avstemming Bankkonsern" xfId="48207" xr:uid="{00000000-0005-0000-0000-0000F37A0000}"/>
    <cellStyle name="H_1998_col_head 2_Avstemming Konsern CRD IV" xfId="48208" xr:uid="{00000000-0005-0000-0000-0000F47A0000}"/>
    <cellStyle name="H_1998_col_head 2_Balanse bankkonsern" xfId="23435" xr:uid="{00000000-0005-0000-0000-0000F57A0000}"/>
    <cellStyle name="H_1998_col_head 2_Balanse bankkonsern_AVA DVA EL" xfId="48209" xr:uid="{00000000-0005-0000-0000-0000F67A0000}"/>
    <cellStyle name="H_1998_col_head 2_Balanse bankkonsern_Avkortning" xfId="48210" xr:uid="{00000000-0005-0000-0000-0000F77A0000}"/>
    <cellStyle name="H_1998_col_head 2_Balanse bankkonsern_Avstemming Bank" xfId="48211" xr:uid="{00000000-0005-0000-0000-0000F87A0000}"/>
    <cellStyle name="H_1998_col_head 2_Balanse bankkonsern_Avstemming Konsern CRD IV" xfId="48212" xr:uid="{00000000-0005-0000-0000-0000F97A0000}"/>
    <cellStyle name="H_1998_col_head 2_Balanse bankkonsern_BANKVOL" xfId="48213" xr:uid="{00000000-0005-0000-0000-0000FA7A0000}"/>
    <cellStyle name="H_1998_col_head 2_Balanse bankkonsern_BANKVOL_AVA DVA EL" xfId="48214" xr:uid="{00000000-0005-0000-0000-0000FB7A0000}"/>
    <cellStyle name="H_1998_col_head 2_Balanse bankkonsern_BANKVOL_Avstemming Bank" xfId="48215" xr:uid="{00000000-0005-0000-0000-0000FC7A0000}"/>
    <cellStyle name="H_1998_col_head 2_Balanse bankkonsern_BANKVOL_Avstemming Konsern CRD IV" xfId="48216" xr:uid="{00000000-0005-0000-0000-0000FD7A0000}"/>
    <cellStyle name="H_1998_col_head 2_Balanse bankkonsern_BANKVOL_Mars 2018" xfId="48217" xr:uid="{00000000-0005-0000-0000-0000FE7A0000}"/>
    <cellStyle name="H_1998_col_head 2_Balanse bankkonsern_BANKVOL_Mars 2018_1" xfId="48218" xr:uid="{00000000-0005-0000-0000-0000FF7A0000}"/>
    <cellStyle name="H_1998_col_head 2_Balanse bankkonsern_Desember 2017" xfId="48219" xr:uid="{00000000-0005-0000-0000-0000007B0000}"/>
    <cellStyle name="H_1998_col_head 2_Balanse bankkonsern_Desember 2017_1" xfId="48220" xr:uid="{00000000-0005-0000-0000-0000017B0000}"/>
    <cellStyle name="H_1998_col_head 2_Balanse bankkonsern_Mars 2018" xfId="48221" xr:uid="{00000000-0005-0000-0000-0000027B0000}"/>
    <cellStyle name="H_1998_col_head 2_Balanse bankkonsern_Mars 2018_1" xfId="48222" xr:uid="{00000000-0005-0000-0000-0000037B0000}"/>
    <cellStyle name="H_1998_col_head 2_Balanse bankkonsern_Note Bank" xfId="48223" xr:uid="{00000000-0005-0000-0000-0000047B0000}"/>
    <cellStyle name="H_1998_col_head 2_Balanse bankkonsern_Note Bankkonsern" xfId="48224" xr:uid="{00000000-0005-0000-0000-0000057B0000}"/>
    <cellStyle name="H_1998_col_head 2_Balanse bankkonsern_September 2017" xfId="48225" xr:uid="{00000000-0005-0000-0000-0000067B0000}"/>
    <cellStyle name="H_1998_col_head 2_BANKVOL" xfId="23436" xr:uid="{00000000-0005-0000-0000-0000077B0000}"/>
    <cellStyle name="H_1998_col_head 2_BANKVOL_1" xfId="48226" xr:uid="{00000000-0005-0000-0000-0000087B0000}"/>
    <cellStyle name="H_1998_col_head 2_BANKVOL_1_AVA DVA EL" xfId="48227" xr:uid="{00000000-0005-0000-0000-0000097B0000}"/>
    <cellStyle name="H_1998_col_head 2_BANKVOL_1_Avstemming Bank" xfId="48228" xr:uid="{00000000-0005-0000-0000-00000A7B0000}"/>
    <cellStyle name="H_1998_col_head 2_BANKVOL_1_Avstemming Konsern CRD IV" xfId="48229" xr:uid="{00000000-0005-0000-0000-00000B7B0000}"/>
    <cellStyle name="H_1998_col_head 2_BANKVOL_1_Mars 2018" xfId="48230" xr:uid="{00000000-0005-0000-0000-00000C7B0000}"/>
    <cellStyle name="H_1998_col_head 2_BANKVOL_1_Mars 2018_1" xfId="48231" xr:uid="{00000000-0005-0000-0000-00000D7B0000}"/>
    <cellStyle name="H_1998_col_head 2_BANKVOL_AVA DVA EL" xfId="48232" xr:uid="{00000000-0005-0000-0000-00000E7B0000}"/>
    <cellStyle name="H_1998_col_head 2_BANKVOL_Avkortning" xfId="48233" xr:uid="{00000000-0005-0000-0000-00000F7B0000}"/>
    <cellStyle name="H_1998_col_head 2_BANKVOL_Avstemming Bank" xfId="48234" xr:uid="{00000000-0005-0000-0000-0000107B0000}"/>
    <cellStyle name="H_1998_col_head 2_BANKVOL_Avstemming Konsern CRD IV" xfId="48235" xr:uid="{00000000-0005-0000-0000-0000117B0000}"/>
    <cellStyle name="H_1998_col_head 2_BANKVOL_BANKVOL" xfId="48236" xr:uid="{00000000-0005-0000-0000-0000127B0000}"/>
    <cellStyle name="H_1998_col_head 2_BANKVOL_BANKVOL_AVA DVA EL" xfId="48237" xr:uid="{00000000-0005-0000-0000-0000137B0000}"/>
    <cellStyle name="H_1998_col_head 2_BANKVOL_BANKVOL_Avstemming Bank" xfId="48238" xr:uid="{00000000-0005-0000-0000-0000147B0000}"/>
    <cellStyle name="H_1998_col_head 2_BANKVOL_BANKVOL_Avstemming Konsern CRD IV" xfId="48239" xr:uid="{00000000-0005-0000-0000-0000157B0000}"/>
    <cellStyle name="H_1998_col_head 2_BANKVOL_BANKVOL_Mars 2018" xfId="48240" xr:uid="{00000000-0005-0000-0000-0000167B0000}"/>
    <cellStyle name="H_1998_col_head 2_BANKVOL_BANKVOL_Mars 2018_1" xfId="48241" xr:uid="{00000000-0005-0000-0000-0000177B0000}"/>
    <cellStyle name="H_1998_col_head 2_BANKVOL_Desember 2017" xfId="48242" xr:uid="{00000000-0005-0000-0000-0000187B0000}"/>
    <cellStyle name="H_1998_col_head 2_BANKVOL_Desember 2017_1" xfId="48243" xr:uid="{00000000-0005-0000-0000-0000197B0000}"/>
    <cellStyle name="H_1998_col_head 2_BANKVOL_Mars 2018" xfId="48244" xr:uid="{00000000-0005-0000-0000-00001A7B0000}"/>
    <cellStyle name="H_1998_col_head 2_BANKVOL_Mars 2018_1" xfId="48245" xr:uid="{00000000-0005-0000-0000-00001B7B0000}"/>
    <cellStyle name="H_1998_col_head 2_BANKVOL_Note Bank" xfId="48246" xr:uid="{00000000-0005-0000-0000-00001C7B0000}"/>
    <cellStyle name="H_1998_col_head 2_BANKVOL_Note Bankkonsern" xfId="48247" xr:uid="{00000000-0005-0000-0000-00001D7B0000}"/>
    <cellStyle name="H_1998_col_head 2_BANKVOL_September 2017" xfId="48248"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9" xr:uid="{00000000-0005-0000-0000-0000227B0000}"/>
    <cellStyle name="H_1998_col_head 2_Derivater B1_Avkortning" xfId="48250" xr:uid="{00000000-0005-0000-0000-0000237B0000}"/>
    <cellStyle name="H_1998_col_head 2_Derivater B1_Avstemming Bank" xfId="48251" xr:uid="{00000000-0005-0000-0000-0000247B0000}"/>
    <cellStyle name="H_1998_col_head 2_Derivater B1_Avstemming Konsern CRD IV" xfId="48252" xr:uid="{00000000-0005-0000-0000-0000257B0000}"/>
    <cellStyle name="H_1998_col_head 2_Derivater B1_BANKVOL" xfId="48253" xr:uid="{00000000-0005-0000-0000-0000267B0000}"/>
    <cellStyle name="H_1998_col_head 2_Derivater B1_BANKVOL_AVA DVA EL" xfId="48254" xr:uid="{00000000-0005-0000-0000-0000277B0000}"/>
    <cellStyle name="H_1998_col_head 2_Derivater B1_BANKVOL_Avstemming Bank" xfId="48255" xr:uid="{00000000-0005-0000-0000-0000287B0000}"/>
    <cellStyle name="H_1998_col_head 2_Derivater B1_BANKVOL_Avstemming Konsern CRD IV" xfId="48256" xr:uid="{00000000-0005-0000-0000-0000297B0000}"/>
    <cellStyle name="H_1998_col_head 2_Derivater B1_BANKVOL_Mars 2018" xfId="48257" xr:uid="{00000000-0005-0000-0000-00002A7B0000}"/>
    <cellStyle name="H_1998_col_head 2_Derivater B1_BANKVOL_Mars 2018_1" xfId="48258" xr:uid="{00000000-0005-0000-0000-00002B7B0000}"/>
    <cellStyle name="H_1998_col_head 2_Derivater B1_Desember 2017" xfId="48259" xr:uid="{00000000-0005-0000-0000-00002C7B0000}"/>
    <cellStyle name="H_1998_col_head 2_Derivater B1_Desember 2017_1" xfId="48260" xr:uid="{00000000-0005-0000-0000-00002D7B0000}"/>
    <cellStyle name="H_1998_col_head 2_Derivater B1_Mars 2018" xfId="48261" xr:uid="{00000000-0005-0000-0000-00002E7B0000}"/>
    <cellStyle name="H_1998_col_head 2_Derivater B1_Mars 2018_1" xfId="48262" xr:uid="{00000000-0005-0000-0000-00002F7B0000}"/>
    <cellStyle name="H_1998_col_head 2_Derivater B1_Note Bank" xfId="48263" xr:uid="{00000000-0005-0000-0000-0000307B0000}"/>
    <cellStyle name="H_1998_col_head 2_Derivater B1_Note Bankkonsern" xfId="48264" xr:uid="{00000000-0005-0000-0000-0000317B0000}"/>
    <cellStyle name="H_1998_col_head 2_Derivater B1_September 2017" xfId="48265" xr:uid="{00000000-0005-0000-0000-0000327B0000}"/>
    <cellStyle name="H_1998_col_head 2_Desember 2017" xfId="48266" xr:uid="{00000000-0005-0000-0000-0000337B0000}"/>
    <cellStyle name="H_1998_col_head 2_Desember 2017_1" xfId="48267" xr:uid="{00000000-0005-0000-0000-0000347B0000}"/>
    <cellStyle name="H_1998_col_head 2_Elimineringer i SAP" xfId="48268" xr:uid="{00000000-0005-0000-0000-0000357B0000}"/>
    <cellStyle name="H_1998_col_head 2_Juni 2017" xfId="23438" xr:uid="{00000000-0005-0000-0000-0000367B0000}"/>
    <cellStyle name="H_1998_col_head 2_Juni 2017_Avkortning" xfId="48269" xr:uid="{00000000-0005-0000-0000-0000377B0000}"/>
    <cellStyle name="H_1998_col_head 2_Juni 2017_Desember 2017" xfId="48270" xr:uid="{00000000-0005-0000-0000-0000387B0000}"/>
    <cellStyle name="H_1998_col_head 2_Kap.dekn." xfId="23439" xr:uid="{00000000-0005-0000-0000-0000397B0000}"/>
    <cellStyle name="H_1998_col_head 2_Kap.dekn._AVA DVA EL" xfId="48271" xr:uid="{00000000-0005-0000-0000-00003A7B0000}"/>
    <cellStyle name="H_1998_col_head 2_Kap.dekn._Avkortning" xfId="48272" xr:uid="{00000000-0005-0000-0000-00003B7B0000}"/>
    <cellStyle name="H_1998_col_head 2_Kap.dekn._Avstemming Bank" xfId="48273" xr:uid="{00000000-0005-0000-0000-00003C7B0000}"/>
    <cellStyle name="H_1998_col_head 2_Kap.dekn._Avstemming Konsern CRD IV" xfId="48274" xr:uid="{00000000-0005-0000-0000-00003D7B0000}"/>
    <cellStyle name="H_1998_col_head 2_Kap.dekn._BANKVOL" xfId="48275" xr:uid="{00000000-0005-0000-0000-00003E7B0000}"/>
    <cellStyle name="H_1998_col_head 2_Kap.dekn._BANKVOL_AVA DVA EL" xfId="48276" xr:uid="{00000000-0005-0000-0000-00003F7B0000}"/>
    <cellStyle name="H_1998_col_head 2_Kap.dekn._BANKVOL_Avstemming Bank" xfId="48277" xr:uid="{00000000-0005-0000-0000-0000407B0000}"/>
    <cellStyle name="H_1998_col_head 2_Kap.dekn._BANKVOL_Avstemming Konsern CRD IV" xfId="48278" xr:uid="{00000000-0005-0000-0000-0000417B0000}"/>
    <cellStyle name="H_1998_col_head 2_Kap.dekn._BANKVOL_Mars 2018" xfId="48279" xr:uid="{00000000-0005-0000-0000-0000427B0000}"/>
    <cellStyle name="H_1998_col_head 2_Kap.dekn._BANKVOL_Mars 2018_1" xfId="48280" xr:uid="{00000000-0005-0000-0000-0000437B0000}"/>
    <cellStyle name="H_1998_col_head 2_Kap.dekn._Desember 2017" xfId="48281" xr:uid="{00000000-0005-0000-0000-0000447B0000}"/>
    <cellStyle name="H_1998_col_head 2_Kap.dekn._Desember 2017_1" xfId="48282" xr:uid="{00000000-0005-0000-0000-0000457B0000}"/>
    <cellStyle name="H_1998_col_head 2_Kap.dekn._Mars 2018" xfId="48283" xr:uid="{00000000-0005-0000-0000-0000467B0000}"/>
    <cellStyle name="H_1998_col_head 2_Kap.dekn._Mars 2018_1" xfId="48284" xr:uid="{00000000-0005-0000-0000-0000477B0000}"/>
    <cellStyle name="H_1998_col_head 2_Kap.dekn._Note Bank" xfId="48285" xr:uid="{00000000-0005-0000-0000-0000487B0000}"/>
    <cellStyle name="H_1998_col_head 2_Kap.dekn._Note Bankkonsern" xfId="48286" xr:uid="{00000000-0005-0000-0000-0000497B0000}"/>
    <cellStyle name="H_1998_col_head 2_Kap.dekn._September 2017" xfId="48287" xr:uid="{00000000-0005-0000-0000-00004A7B0000}"/>
    <cellStyle name="H_1998_col_head 2_KM1" xfId="23431" xr:uid="{00000000-0005-0000-0000-00004B7B0000}"/>
    <cellStyle name="H_1998_col_head 2_Korr reklassifisering" xfId="48288" xr:uid="{00000000-0005-0000-0000-00004C7B0000}"/>
    <cellStyle name="H_1998_col_head 2_LR2" xfId="53206" xr:uid="{D390A0D0-380B-422E-A0CE-F9ABA38746DA}"/>
    <cellStyle name="H_1998_col_head 2_Manuell input" xfId="48289" xr:uid="{00000000-0005-0000-0000-00004E7B0000}"/>
    <cellStyle name="H_1998_col_head 2_Manuell input_Månedsanalyse" xfId="48290" xr:uid="{00000000-0005-0000-0000-00004F7B0000}"/>
    <cellStyle name="H_1998_col_head 2_Mars 2018" xfId="48291" xr:uid="{00000000-0005-0000-0000-0000507B0000}"/>
    <cellStyle name="H_1998_col_head 2_Mars 2018_1" xfId="48292" xr:uid="{00000000-0005-0000-0000-0000517B0000}"/>
    <cellStyle name="H_1998_col_head 2_Månedsanalyse" xfId="48293" xr:uid="{00000000-0005-0000-0000-00004D7B0000}"/>
    <cellStyle name="H_1998_col_head 2_Note Bank" xfId="48294" xr:uid="{00000000-0005-0000-0000-0000527B0000}"/>
    <cellStyle name="H_1998_col_head 2_Note Bank_1" xfId="48295" xr:uid="{00000000-0005-0000-0000-0000537B0000}"/>
    <cellStyle name="H_1998_col_head 2_Note Bankkonsern" xfId="48296" xr:uid="{00000000-0005-0000-0000-0000547B0000}"/>
    <cellStyle name="H_1998_col_head 2_Note Bankkonsern_1" xfId="48297" xr:uid="{00000000-0005-0000-0000-0000557B0000}"/>
    <cellStyle name="H_1998_col_head 2_Note Konsern" xfId="48298" xr:uid="{00000000-0005-0000-0000-0000567B0000}"/>
    <cellStyle name="H_1998_col_head 2_Results &amp; key fig." xfId="48299" xr:uid="{00000000-0005-0000-0000-0000577B0000}"/>
    <cellStyle name="H_1998_col_head 2_September 2017" xfId="48300" xr:uid="{00000000-0005-0000-0000-0000587B0000}"/>
    <cellStyle name="H_1998_col_head 2_September 2017_1" xfId="48301"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2" xr:uid="{00000000-0005-0000-0000-00005D7B0000}"/>
    <cellStyle name="H_1998_col_head 3 2 2_Avstemming Bank" xfId="48303" xr:uid="{00000000-0005-0000-0000-00005E7B0000}"/>
    <cellStyle name="H_1998_col_head 3 2 2_Avstemming Konsern CRD IV" xfId="48304" xr:uid="{00000000-0005-0000-0000-00005F7B0000}"/>
    <cellStyle name="H_1998_col_head 3 2 2_BANKVOL" xfId="48305" xr:uid="{00000000-0005-0000-0000-0000607B0000}"/>
    <cellStyle name="H_1998_col_head 3 2 2_BANKVOL_AVA DVA EL" xfId="48306" xr:uid="{00000000-0005-0000-0000-0000617B0000}"/>
    <cellStyle name="H_1998_col_head 3 2 2_BANKVOL_Avstemming Bank" xfId="48307" xr:uid="{00000000-0005-0000-0000-0000627B0000}"/>
    <cellStyle name="H_1998_col_head 3 2 2_BANKVOL_Avstemming Konsern CRD IV" xfId="48308" xr:uid="{00000000-0005-0000-0000-0000637B0000}"/>
    <cellStyle name="H_1998_col_head 3 2 2_BANKVOL_Mars 2018" xfId="48309" xr:uid="{00000000-0005-0000-0000-0000647B0000}"/>
    <cellStyle name="H_1998_col_head 3 2 2_BANKVOL_Mars 2018_1" xfId="48310" xr:uid="{00000000-0005-0000-0000-0000657B0000}"/>
    <cellStyle name="H_1998_col_head 3 2 2_Desember 2017" xfId="48311" xr:uid="{00000000-0005-0000-0000-0000667B0000}"/>
    <cellStyle name="H_1998_col_head 3 2 2_Elimineringer i SAP" xfId="48312" xr:uid="{00000000-0005-0000-0000-0000677B0000}"/>
    <cellStyle name="H_1998_col_head 3 2 2_Juni 2017" xfId="23443" xr:uid="{00000000-0005-0000-0000-0000687B0000}"/>
    <cellStyle name="H_1998_col_head 3 2 2_Juni 2017_Avkortning" xfId="48313" xr:uid="{00000000-0005-0000-0000-0000697B0000}"/>
    <cellStyle name="H_1998_col_head 3 2 2_Juni 2017_Desember 2017" xfId="48314" xr:uid="{00000000-0005-0000-0000-00006A7B0000}"/>
    <cellStyle name="H_1998_col_head 3 2 2_Korr reklassifisering" xfId="48315" xr:uid="{00000000-0005-0000-0000-00006B7B0000}"/>
    <cellStyle name="H_1998_col_head 3 2 2_Mars 2018" xfId="48316" xr:uid="{00000000-0005-0000-0000-00006C7B0000}"/>
    <cellStyle name="H_1998_col_head 3 2 2_Mars 2018_1" xfId="48317" xr:uid="{00000000-0005-0000-0000-00006D7B0000}"/>
    <cellStyle name="H_1998_col_head 3 2 2_Note Bank" xfId="48318" xr:uid="{00000000-0005-0000-0000-00006E7B0000}"/>
    <cellStyle name="H_1998_col_head 3 2 2_Note Bankkonsern" xfId="48319" xr:uid="{00000000-0005-0000-0000-00006F7B0000}"/>
    <cellStyle name="H_1998_col_head 3 2 2_September 2017" xfId="48320" xr:uid="{00000000-0005-0000-0000-0000707B0000}"/>
    <cellStyle name="H_1998_col_head 3 2 3" xfId="23444" xr:uid="{00000000-0005-0000-0000-0000717B0000}"/>
    <cellStyle name="H_1998_col_head 3 2 3_AVA DVA EL" xfId="48321" xr:uid="{00000000-0005-0000-0000-0000727B0000}"/>
    <cellStyle name="H_1998_col_head 3 2 3_Avkortning" xfId="48322" xr:uid="{00000000-0005-0000-0000-0000737B0000}"/>
    <cellStyle name="H_1998_col_head 3 2 3_Avstemming Bank" xfId="48323" xr:uid="{00000000-0005-0000-0000-0000747B0000}"/>
    <cellStyle name="H_1998_col_head 3 2 3_Avstemming Konsern CRD IV" xfId="48324" xr:uid="{00000000-0005-0000-0000-0000757B0000}"/>
    <cellStyle name="H_1998_col_head 3 2 3_BANKVOL" xfId="48325" xr:uid="{00000000-0005-0000-0000-0000767B0000}"/>
    <cellStyle name="H_1998_col_head 3 2 3_BANKVOL_AVA DVA EL" xfId="48326" xr:uid="{00000000-0005-0000-0000-0000777B0000}"/>
    <cellStyle name="H_1998_col_head 3 2 3_BANKVOL_Avstemming Bank" xfId="48327" xr:uid="{00000000-0005-0000-0000-0000787B0000}"/>
    <cellStyle name="H_1998_col_head 3 2 3_BANKVOL_Avstemming Konsern CRD IV" xfId="48328" xr:uid="{00000000-0005-0000-0000-0000797B0000}"/>
    <cellStyle name="H_1998_col_head 3 2 3_BANKVOL_Mars 2018" xfId="48329" xr:uid="{00000000-0005-0000-0000-00007A7B0000}"/>
    <cellStyle name="H_1998_col_head 3 2 3_BANKVOL_Mars 2018_1" xfId="48330" xr:uid="{00000000-0005-0000-0000-00007B7B0000}"/>
    <cellStyle name="H_1998_col_head 3 2 3_Desember 2017" xfId="48331" xr:uid="{00000000-0005-0000-0000-00007C7B0000}"/>
    <cellStyle name="H_1998_col_head 3 2 3_Desember 2017_1" xfId="48332" xr:uid="{00000000-0005-0000-0000-00007D7B0000}"/>
    <cellStyle name="H_1998_col_head 3 2 3_Kap.dekn." xfId="23445" xr:uid="{00000000-0005-0000-0000-00007E7B0000}"/>
    <cellStyle name="H_1998_col_head 3 2 3_Mars 2018" xfId="48333" xr:uid="{00000000-0005-0000-0000-00007F7B0000}"/>
    <cellStyle name="H_1998_col_head 3 2 3_Mars 2018_1" xfId="48334" xr:uid="{00000000-0005-0000-0000-0000807B0000}"/>
    <cellStyle name="H_1998_col_head 3 2 3_Note Bank" xfId="48335" xr:uid="{00000000-0005-0000-0000-0000817B0000}"/>
    <cellStyle name="H_1998_col_head 3 2 3_Note Bankkonsern" xfId="48336" xr:uid="{00000000-0005-0000-0000-0000827B0000}"/>
    <cellStyle name="H_1998_col_head 3 2 3_September 2017" xfId="48337" xr:uid="{00000000-0005-0000-0000-0000837B0000}"/>
    <cellStyle name="H_1998_col_head 3 2_AVA DVA EL" xfId="23446" xr:uid="{00000000-0005-0000-0000-0000847B0000}"/>
    <cellStyle name="H_1998_col_head 3 2_AVA DVA EL_1" xfId="48338" xr:uid="{00000000-0005-0000-0000-0000857B0000}"/>
    <cellStyle name="H_1998_col_head 3 2_Avkortning" xfId="48339" xr:uid="{00000000-0005-0000-0000-0000867B0000}"/>
    <cellStyle name="H_1998_col_head 3 2_Avstemming Bank" xfId="48340" xr:uid="{00000000-0005-0000-0000-0000877B0000}"/>
    <cellStyle name="H_1998_col_head 3 2_Avstemming Konsern CRD IV" xfId="48341" xr:uid="{00000000-0005-0000-0000-0000887B0000}"/>
    <cellStyle name="H_1998_col_head 3 2_Balanse bankkonsern" xfId="23447" xr:uid="{00000000-0005-0000-0000-0000897B0000}"/>
    <cellStyle name="H_1998_col_head 3 2_Balanse bankkonsern_AVA DVA EL" xfId="48342" xr:uid="{00000000-0005-0000-0000-00008A7B0000}"/>
    <cellStyle name="H_1998_col_head 3 2_Balanse bankkonsern_Avkortning" xfId="48343" xr:uid="{00000000-0005-0000-0000-00008B7B0000}"/>
    <cellStyle name="H_1998_col_head 3 2_Balanse bankkonsern_Avstemming Bank" xfId="48344" xr:uid="{00000000-0005-0000-0000-00008C7B0000}"/>
    <cellStyle name="H_1998_col_head 3 2_Balanse bankkonsern_Avstemming Konsern CRD IV" xfId="48345" xr:uid="{00000000-0005-0000-0000-00008D7B0000}"/>
    <cellStyle name="H_1998_col_head 3 2_Balanse bankkonsern_BANKVOL" xfId="48346" xr:uid="{00000000-0005-0000-0000-00008E7B0000}"/>
    <cellStyle name="H_1998_col_head 3 2_Balanse bankkonsern_BANKVOL_AVA DVA EL" xfId="48347" xr:uid="{00000000-0005-0000-0000-00008F7B0000}"/>
    <cellStyle name="H_1998_col_head 3 2_Balanse bankkonsern_BANKVOL_Avstemming Bank" xfId="48348" xr:uid="{00000000-0005-0000-0000-0000907B0000}"/>
    <cellStyle name="H_1998_col_head 3 2_Balanse bankkonsern_BANKVOL_Avstemming Konsern CRD IV" xfId="48349" xr:uid="{00000000-0005-0000-0000-0000917B0000}"/>
    <cellStyle name="H_1998_col_head 3 2_Balanse bankkonsern_BANKVOL_Mars 2018" xfId="48350" xr:uid="{00000000-0005-0000-0000-0000927B0000}"/>
    <cellStyle name="H_1998_col_head 3 2_Balanse bankkonsern_BANKVOL_Mars 2018_1" xfId="48351" xr:uid="{00000000-0005-0000-0000-0000937B0000}"/>
    <cellStyle name="H_1998_col_head 3 2_Balanse bankkonsern_Desember 2017" xfId="48352" xr:uid="{00000000-0005-0000-0000-0000947B0000}"/>
    <cellStyle name="H_1998_col_head 3 2_Balanse bankkonsern_Desember 2017_1" xfId="48353" xr:uid="{00000000-0005-0000-0000-0000957B0000}"/>
    <cellStyle name="H_1998_col_head 3 2_Balanse bankkonsern_Mars 2018" xfId="48354" xr:uid="{00000000-0005-0000-0000-0000967B0000}"/>
    <cellStyle name="H_1998_col_head 3 2_Balanse bankkonsern_Mars 2018_1" xfId="48355" xr:uid="{00000000-0005-0000-0000-0000977B0000}"/>
    <cellStyle name="H_1998_col_head 3 2_Balanse bankkonsern_Note Bank" xfId="48356" xr:uid="{00000000-0005-0000-0000-0000987B0000}"/>
    <cellStyle name="H_1998_col_head 3 2_Balanse bankkonsern_Note Bankkonsern" xfId="48357" xr:uid="{00000000-0005-0000-0000-0000997B0000}"/>
    <cellStyle name="H_1998_col_head 3 2_Balanse bankkonsern_September 2017" xfId="48358" xr:uid="{00000000-0005-0000-0000-00009A7B0000}"/>
    <cellStyle name="H_1998_col_head 3 2_BANKVOL" xfId="48359" xr:uid="{00000000-0005-0000-0000-00009B7B0000}"/>
    <cellStyle name="H_1998_col_head 3 2_BANKVOL_AVA DVA EL" xfId="48360" xr:uid="{00000000-0005-0000-0000-00009C7B0000}"/>
    <cellStyle name="H_1998_col_head 3 2_BANKVOL_Avstemming Bank" xfId="48361" xr:uid="{00000000-0005-0000-0000-00009D7B0000}"/>
    <cellStyle name="H_1998_col_head 3 2_BANKVOL_Avstemming Konsern CRD IV" xfId="48362" xr:uid="{00000000-0005-0000-0000-00009E7B0000}"/>
    <cellStyle name="H_1998_col_head 3 2_BANKVOL_Mars 2018" xfId="48363" xr:uid="{00000000-0005-0000-0000-00009F7B0000}"/>
    <cellStyle name="H_1998_col_head 3 2_BANKVOL_Mars 2018_1" xfId="48364" xr:uid="{00000000-0005-0000-0000-0000A07B0000}"/>
    <cellStyle name="H_1998_col_head 3 2_Desember 2017" xfId="48365" xr:uid="{00000000-0005-0000-0000-0000A17B0000}"/>
    <cellStyle name="H_1998_col_head 3 2_Desember 2017_1" xfId="48366" xr:uid="{00000000-0005-0000-0000-0000A27B0000}"/>
    <cellStyle name="H_1998_col_head 3 2_Elimineringer i SAP" xfId="48367" xr:uid="{00000000-0005-0000-0000-0000A37B0000}"/>
    <cellStyle name="H_1998_col_head 3 2_Juni 2017" xfId="23448" xr:uid="{00000000-0005-0000-0000-0000A47B0000}"/>
    <cellStyle name="H_1998_col_head 3 2_Juni 2017_Avkortning" xfId="48368" xr:uid="{00000000-0005-0000-0000-0000A57B0000}"/>
    <cellStyle name="H_1998_col_head 3 2_Juni 2017_Desember 2017" xfId="48369" xr:uid="{00000000-0005-0000-0000-0000A67B0000}"/>
    <cellStyle name="H_1998_col_head 3 2_Korr reklassifisering" xfId="48370" xr:uid="{00000000-0005-0000-0000-0000A77B0000}"/>
    <cellStyle name="H_1998_col_head 3 2_Manuell input" xfId="48371" xr:uid="{00000000-0005-0000-0000-0000A97B0000}"/>
    <cellStyle name="H_1998_col_head 3 2_Manuell input_Månedsanalyse" xfId="48372" xr:uid="{00000000-0005-0000-0000-0000AA7B0000}"/>
    <cellStyle name="H_1998_col_head 3 2_Mars 2018" xfId="48373" xr:uid="{00000000-0005-0000-0000-0000AB7B0000}"/>
    <cellStyle name="H_1998_col_head 3 2_Mars 2018_1" xfId="48374" xr:uid="{00000000-0005-0000-0000-0000AC7B0000}"/>
    <cellStyle name="H_1998_col_head 3 2_Månedsanalyse" xfId="48375" xr:uid="{00000000-0005-0000-0000-0000A87B0000}"/>
    <cellStyle name="H_1998_col_head 3 2_Note Bank" xfId="48376" xr:uid="{00000000-0005-0000-0000-0000AD7B0000}"/>
    <cellStyle name="H_1998_col_head 3 2_Note Bankkonsern" xfId="48377" xr:uid="{00000000-0005-0000-0000-0000AE7B0000}"/>
    <cellStyle name="H_1998_col_head 3 2_Results &amp; key fig." xfId="48378" xr:uid="{00000000-0005-0000-0000-0000AF7B0000}"/>
    <cellStyle name="H_1998_col_head 3 2_September 2017" xfId="48379" xr:uid="{00000000-0005-0000-0000-0000B07B0000}"/>
    <cellStyle name="H_1998_col_head 3 2_September 2017_1" xfId="48380" xr:uid="{00000000-0005-0000-0000-0000B17B0000}"/>
    <cellStyle name="H_1998_col_head 3 3" xfId="23449" xr:uid="{00000000-0005-0000-0000-0000B27B0000}"/>
    <cellStyle name="H_1998_col_head 3 3_AVA DVA EL" xfId="48381" xr:uid="{00000000-0005-0000-0000-0000B37B0000}"/>
    <cellStyle name="H_1998_col_head 3 3_Avstemming Bank" xfId="48382" xr:uid="{00000000-0005-0000-0000-0000B47B0000}"/>
    <cellStyle name="H_1998_col_head 3 3_Avstemming Konsern CRD IV" xfId="48383" xr:uid="{00000000-0005-0000-0000-0000B57B0000}"/>
    <cellStyle name="H_1998_col_head 3 3_BANKVOL" xfId="48384" xr:uid="{00000000-0005-0000-0000-0000B67B0000}"/>
    <cellStyle name="H_1998_col_head 3 3_BANKVOL_AVA DVA EL" xfId="48385" xr:uid="{00000000-0005-0000-0000-0000B77B0000}"/>
    <cellStyle name="H_1998_col_head 3 3_BANKVOL_Avstemming Bank" xfId="48386" xr:uid="{00000000-0005-0000-0000-0000B87B0000}"/>
    <cellStyle name="H_1998_col_head 3 3_BANKVOL_Avstemming Konsern CRD IV" xfId="48387" xr:uid="{00000000-0005-0000-0000-0000B97B0000}"/>
    <cellStyle name="H_1998_col_head 3 3_BANKVOL_Mars 2018" xfId="48388" xr:uid="{00000000-0005-0000-0000-0000BA7B0000}"/>
    <cellStyle name="H_1998_col_head 3 3_BANKVOL_Mars 2018_1" xfId="48389" xr:uid="{00000000-0005-0000-0000-0000BB7B0000}"/>
    <cellStyle name="H_1998_col_head 3 3_Desember 2017" xfId="48390" xr:uid="{00000000-0005-0000-0000-0000BC7B0000}"/>
    <cellStyle name="H_1998_col_head 3 3_Elimineringer i SAP" xfId="48391" xr:uid="{00000000-0005-0000-0000-0000BD7B0000}"/>
    <cellStyle name="H_1998_col_head 3 3_Juni 2017" xfId="23450" xr:uid="{00000000-0005-0000-0000-0000BE7B0000}"/>
    <cellStyle name="H_1998_col_head 3 3_Juni 2017_Avkortning" xfId="48392" xr:uid="{00000000-0005-0000-0000-0000BF7B0000}"/>
    <cellStyle name="H_1998_col_head 3 3_Juni 2017_Desember 2017" xfId="48393" xr:uid="{00000000-0005-0000-0000-0000C07B0000}"/>
    <cellStyle name="H_1998_col_head 3 3_Korr reklassifisering" xfId="48394" xr:uid="{00000000-0005-0000-0000-0000C17B0000}"/>
    <cellStyle name="H_1998_col_head 3 3_Mars 2018" xfId="48395" xr:uid="{00000000-0005-0000-0000-0000C27B0000}"/>
    <cellStyle name="H_1998_col_head 3 3_Mars 2018_1" xfId="48396" xr:uid="{00000000-0005-0000-0000-0000C37B0000}"/>
    <cellStyle name="H_1998_col_head 3 3_Note Bank" xfId="48397" xr:uid="{00000000-0005-0000-0000-0000C47B0000}"/>
    <cellStyle name="H_1998_col_head 3 3_Note Bankkonsern" xfId="48398" xr:uid="{00000000-0005-0000-0000-0000C57B0000}"/>
    <cellStyle name="H_1998_col_head 3 3_September 2017" xfId="48399" xr:uid="{00000000-0005-0000-0000-0000C67B0000}"/>
    <cellStyle name="H_1998_col_head 3 4" xfId="23451" xr:uid="{00000000-0005-0000-0000-0000C77B0000}"/>
    <cellStyle name="H_1998_col_head 3 4_AVA DVA EL" xfId="48400" xr:uid="{00000000-0005-0000-0000-0000C87B0000}"/>
    <cellStyle name="H_1998_col_head 3 4_Avkortning" xfId="48401" xr:uid="{00000000-0005-0000-0000-0000C97B0000}"/>
    <cellStyle name="H_1998_col_head 3 4_Avstemming Bank" xfId="48402" xr:uid="{00000000-0005-0000-0000-0000CA7B0000}"/>
    <cellStyle name="H_1998_col_head 3 4_Avstemming Konsern CRD IV" xfId="48403" xr:uid="{00000000-0005-0000-0000-0000CB7B0000}"/>
    <cellStyle name="H_1998_col_head 3 4_BANKVOL" xfId="48404" xr:uid="{00000000-0005-0000-0000-0000CC7B0000}"/>
    <cellStyle name="H_1998_col_head 3 4_BANKVOL_AVA DVA EL" xfId="48405" xr:uid="{00000000-0005-0000-0000-0000CD7B0000}"/>
    <cellStyle name="H_1998_col_head 3 4_BANKVOL_Avstemming Bank" xfId="48406" xr:uid="{00000000-0005-0000-0000-0000CE7B0000}"/>
    <cellStyle name="H_1998_col_head 3 4_BANKVOL_Avstemming Konsern CRD IV" xfId="48407" xr:uid="{00000000-0005-0000-0000-0000CF7B0000}"/>
    <cellStyle name="H_1998_col_head 3 4_BANKVOL_Mars 2018" xfId="48408" xr:uid="{00000000-0005-0000-0000-0000D07B0000}"/>
    <cellStyle name="H_1998_col_head 3 4_BANKVOL_Mars 2018_1" xfId="48409" xr:uid="{00000000-0005-0000-0000-0000D17B0000}"/>
    <cellStyle name="H_1998_col_head 3 4_Desember 2017" xfId="48410" xr:uid="{00000000-0005-0000-0000-0000D27B0000}"/>
    <cellStyle name="H_1998_col_head 3 4_Desember 2017_1" xfId="48411" xr:uid="{00000000-0005-0000-0000-0000D37B0000}"/>
    <cellStyle name="H_1998_col_head 3 4_Kap.dekn." xfId="23452" xr:uid="{00000000-0005-0000-0000-0000D47B0000}"/>
    <cellStyle name="H_1998_col_head 3 4_Mars 2018" xfId="48412" xr:uid="{00000000-0005-0000-0000-0000D57B0000}"/>
    <cellStyle name="H_1998_col_head 3 4_Mars 2018_1" xfId="48413" xr:uid="{00000000-0005-0000-0000-0000D67B0000}"/>
    <cellStyle name="H_1998_col_head 3 4_Note Bank" xfId="48414" xr:uid="{00000000-0005-0000-0000-0000D77B0000}"/>
    <cellStyle name="H_1998_col_head 3 4_Note Bankkonsern" xfId="48415" xr:uid="{00000000-0005-0000-0000-0000D87B0000}"/>
    <cellStyle name="H_1998_col_head 3 4_September 2017" xfId="48416" xr:uid="{00000000-0005-0000-0000-0000D97B0000}"/>
    <cellStyle name="H_1998_col_head 3_AVA DVA EL" xfId="23453" xr:uid="{00000000-0005-0000-0000-0000DA7B0000}"/>
    <cellStyle name="H_1998_col_head 3_AVA DVA EL_1" xfId="48417" xr:uid="{00000000-0005-0000-0000-0000DB7B0000}"/>
    <cellStyle name="H_1998_col_head 3_Avkortning" xfId="48418" xr:uid="{00000000-0005-0000-0000-0000DC7B0000}"/>
    <cellStyle name="H_1998_col_head 3_Avstemming Bank" xfId="48419" xr:uid="{00000000-0005-0000-0000-0000DD7B0000}"/>
    <cellStyle name="H_1998_col_head 3_Avstemming Konsern CRD IV" xfId="48420" xr:uid="{00000000-0005-0000-0000-0000DE7B0000}"/>
    <cellStyle name="H_1998_col_head 3_Balanse bankkonsern" xfId="23454" xr:uid="{00000000-0005-0000-0000-0000DF7B0000}"/>
    <cellStyle name="H_1998_col_head 3_Balanse bankkonsern_AVA DVA EL" xfId="48421" xr:uid="{00000000-0005-0000-0000-0000E07B0000}"/>
    <cellStyle name="H_1998_col_head 3_Balanse bankkonsern_Avkortning" xfId="48422" xr:uid="{00000000-0005-0000-0000-0000E17B0000}"/>
    <cellStyle name="H_1998_col_head 3_Balanse bankkonsern_Avstemming Bank" xfId="48423" xr:uid="{00000000-0005-0000-0000-0000E27B0000}"/>
    <cellStyle name="H_1998_col_head 3_Balanse bankkonsern_Avstemming Konsern CRD IV" xfId="48424" xr:uid="{00000000-0005-0000-0000-0000E37B0000}"/>
    <cellStyle name="H_1998_col_head 3_Balanse bankkonsern_BANKVOL" xfId="48425" xr:uid="{00000000-0005-0000-0000-0000E47B0000}"/>
    <cellStyle name="H_1998_col_head 3_Balanse bankkonsern_BANKVOL_AVA DVA EL" xfId="48426" xr:uid="{00000000-0005-0000-0000-0000E57B0000}"/>
    <cellStyle name="H_1998_col_head 3_Balanse bankkonsern_BANKVOL_Avstemming Bank" xfId="48427" xr:uid="{00000000-0005-0000-0000-0000E67B0000}"/>
    <cellStyle name="H_1998_col_head 3_Balanse bankkonsern_BANKVOL_Avstemming Konsern CRD IV" xfId="48428" xr:uid="{00000000-0005-0000-0000-0000E77B0000}"/>
    <cellStyle name="H_1998_col_head 3_Balanse bankkonsern_BANKVOL_Mars 2018" xfId="48429" xr:uid="{00000000-0005-0000-0000-0000E87B0000}"/>
    <cellStyle name="H_1998_col_head 3_Balanse bankkonsern_BANKVOL_Mars 2018_1" xfId="48430" xr:uid="{00000000-0005-0000-0000-0000E97B0000}"/>
    <cellStyle name="H_1998_col_head 3_Balanse bankkonsern_Desember 2017" xfId="48431" xr:uid="{00000000-0005-0000-0000-0000EA7B0000}"/>
    <cellStyle name="H_1998_col_head 3_Balanse bankkonsern_Desember 2017_1" xfId="48432" xr:uid="{00000000-0005-0000-0000-0000EB7B0000}"/>
    <cellStyle name="H_1998_col_head 3_Balanse bankkonsern_Mars 2018" xfId="48433" xr:uid="{00000000-0005-0000-0000-0000EC7B0000}"/>
    <cellStyle name="H_1998_col_head 3_Balanse bankkonsern_Mars 2018_1" xfId="48434" xr:uid="{00000000-0005-0000-0000-0000ED7B0000}"/>
    <cellStyle name="H_1998_col_head 3_Balanse bankkonsern_Note Bank" xfId="48435" xr:uid="{00000000-0005-0000-0000-0000EE7B0000}"/>
    <cellStyle name="H_1998_col_head 3_Balanse bankkonsern_Note Bankkonsern" xfId="48436" xr:uid="{00000000-0005-0000-0000-0000EF7B0000}"/>
    <cellStyle name="H_1998_col_head 3_Balanse bankkonsern_September 2017" xfId="48437" xr:uid="{00000000-0005-0000-0000-0000F07B0000}"/>
    <cellStyle name="H_1998_col_head 3_BANKVOL" xfId="48438" xr:uid="{00000000-0005-0000-0000-0000F17B0000}"/>
    <cellStyle name="H_1998_col_head 3_BANKVOL_AVA DVA EL" xfId="48439" xr:uid="{00000000-0005-0000-0000-0000F27B0000}"/>
    <cellStyle name="H_1998_col_head 3_BANKVOL_Avstemming Bank" xfId="48440" xr:uid="{00000000-0005-0000-0000-0000F37B0000}"/>
    <cellStyle name="H_1998_col_head 3_BANKVOL_Avstemming Konsern CRD IV" xfId="48441" xr:uid="{00000000-0005-0000-0000-0000F47B0000}"/>
    <cellStyle name="H_1998_col_head 3_BANKVOL_Mars 2018" xfId="48442" xr:uid="{00000000-0005-0000-0000-0000F57B0000}"/>
    <cellStyle name="H_1998_col_head 3_BANKVOL_Mars 2018_1" xfId="48443" xr:uid="{00000000-0005-0000-0000-0000F67B0000}"/>
    <cellStyle name="H_1998_col_head 3_Desember 2017" xfId="48444" xr:uid="{00000000-0005-0000-0000-0000F77B0000}"/>
    <cellStyle name="H_1998_col_head 3_Desember 2017_1" xfId="48445" xr:uid="{00000000-0005-0000-0000-0000F87B0000}"/>
    <cellStyle name="H_1998_col_head 3_Elimineringer i SAP" xfId="48446" xr:uid="{00000000-0005-0000-0000-0000F97B0000}"/>
    <cellStyle name="H_1998_col_head 3_Expenses (1)" xfId="48447" xr:uid="{00000000-0005-0000-0000-0000FA7B0000}"/>
    <cellStyle name="H_1998_col_head 3_Juni 2017" xfId="23455" xr:uid="{00000000-0005-0000-0000-0000FB7B0000}"/>
    <cellStyle name="H_1998_col_head 3_Juni 2017_Avkortning" xfId="48448" xr:uid="{00000000-0005-0000-0000-0000FC7B0000}"/>
    <cellStyle name="H_1998_col_head 3_Juni 2017_Desember 2017" xfId="48449" xr:uid="{00000000-0005-0000-0000-0000FD7B0000}"/>
    <cellStyle name="H_1998_col_head 3_Korr reklassifisering" xfId="48450" xr:uid="{00000000-0005-0000-0000-0000FE7B0000}"/>
    <cellStyle name="H_1998_col_head 3_Manuell input" xfId="48451" xr:uid="{00000000-0005-0000-0000-0000007C0000}"/>
    <cellStyle name="H_1998_col_head 3_Manuell input_Månedsanalyse" xfId="48452" xr:uid="{00000000-0005-0000-0000-0000017C0000}"/>
    <cellStyle name="H_1998_col_head 3_Mars 2018" xfId="48453" xr:uid="{00000000-0005-0000-0000-0000027C0000}"/>
    <cellStyle name="H_1998_col_head 3_Mars 2018_1" xfId="48454" xr:uid="{00000000-0005-0000-0000-0000037C0000}"/>
    <cellStyle name="H_1998_col_head 3_Månedsanalyse" xfId="48455" xr:uid="{00000000-0005-0000-0000-0000FF7B0000}"/>
    <cellStyle name="H_1998_col_head 3_Note Bank" xfId="48456" xr:uid="{00000000-0005-0000-0000-0000047C0000}"/>
    <cellStyle name="H_1998_col_head 3_Note Bankkonsern" xfId="48457" xr:uid="{00000000-0005-0000-0000-0000057C0000}"/>
    <cellStyle name="H_1998_col_head 3_Results &amp; key fig." xfId="48458" xr:uid="{00000000-0005-0000-0000-0000067C0000}"/>
    <cellStyle name="H_1998_col_head 3_September 2017" xfId="48459" xr:uid="{00000000-0005-0000-0000-0000077C0000}"/>
    <cellStyle name="H_1998_col_head 3_September 2017_1" xfId="48460" xr:uid="{00000000-0005-0000-0000-0000087C0000}"/>
    <cellStyle name="H_1998_col_head 4" xfId="23456" xr:uid="{00000000-0005-0000-0000-0000097C0000}"/>
    <cellStyle name="H_1998_col_head 4_AVA DVA EL" xfId="48461" xr:uid="{00000000-0005-0000-0000-00000A7C0000}"/>
    <cellStyle name="H_1998_col_head 4_Avstemming Bank" xfId="48462" xr:uid="{00000000-0005-0000-0000-00000B7C0000}"/>
    <cellStyle name="H_1998_col_head 4_Avstemming Konsern CRD IV" xfId="48463" xr:uid="{00000000-0005-0000-0000-00000C7C0000}"/>
    <cellStyle name="H_1998_col_head 4_BANKVOL" xfId="48464" xr:uid="{00000000-0005-0000-0000-00000D7C0000}"/>
    <cellStyle name="H_1998_col_head 4_BANKVOL_AVA DVA EL" xfId="48465" xr:uid="{00000000-0005-0000-0000-00000E7C0000}"/>
    <cellStyle name="H_1998_col_head 4_BANKVOL_Avstemming Bank" xfId="48466" xr:uid="{00000000-0005-0000-0000-00000F7C0000}"/>
    <cellStyle name="H_1998_col_head 4_BANKVOL_Avstemming Konsern CRD IV" xfId="48467" xr:uid="{00000000-0005-0000-0000-0000107C0000}"/>
    <cellStyle name="H_1998_col_head 4_BANKVOL_Mars 2018" xfId="48468" xr:uid="{00000000-0005-0000-0000-0000117C0000}"/>
    <cellStyle name="H_1998_col_head 4_BANKVOL_Mars 2018_1" xfId="48469" xr:uid="{00000000-0005-0000-0000-0000127C0000}"/>
    <cellStyle name="H_1998_col_head 4_Desember 2017" xfId="48470" xr:uid="{00000000-0005-0000-0000-0000137C0000}"/>
    <cellStyle name="H_1998_col_head 4_Elimineringer i SAP" xfId="48471" xr:uid="{00000000-0005-0000-0000-0000147C0000}"/>
    <cellStyle name="H_1998_col_head 4_Juni 2017" xfId="23457" xr:uid="{00000000-0005-0000-0000-0000157C0000}"/>
    <cellStyle name="H_1998_col_head 4_Juni 2017_Avkortning" xfId="48472" xr:uid="{00000000-0005-0000-0000-0000167C0000}"/>
    <cellStyle name="H_1998_col_head 4_Juni 2017_Desember 2017" xfId="48473" xr:uid="{00000000-0005-0000-0000-0000177C0000}"/>
    <cellStyle name="H_1998_col_head 4_Korr reklassifisering" xfId="48474" xr:uid="{00000000-0005-0000-0000-0000187C0000}"/>
    <cellStyle name="H_1998_col_head 4_Mars 2018" xfId="48475" xr:uid="{00000000-0005-0000-0000-0000197C0000}"/>
    <cellStyle name="H_1998_col_head 4_Mars 2018_1" xfId="48476" xr:uid="{00000000-0005-0000-0000-00001A7C0000}"/>
    <cellStyle name="H_1998_col_head 4_Note Bank" xfId="48477" xr:uid="{00000000-0005-0000-0000-00001B7C0000}"/>
    <cellStyle name="H_1998_col_head 4_Note Bankkonsern" xfId="48478" xr:uid="{00000000-0005-0000-0000-00001C7C0000}"/>
    <cellStyle name="H_1998_col_head 4_September 2017" xfId="48479" xr:uid="{00000000-0005-0000-0000-00001D7C0000}"/>
    <cellStyle name="H_1998_col_head_1" xfId="48480" xr:uid="{00000000-0005-0000-0000-00001E7C0000}"/>
    <cellStyle name="H_1998_col_head_1 2" xfId="48481" xr:uid="{00000000-0005-0000-0000-00001F7C0000}"/>
    <cellStyle name="H_1998_col_head_1_Manuell input" xfId="48482" xr:uid="{00000000-0005-0000-0000-0000217C0000}"/>
    <cellStyle name="H_1998_col_head_1_Manuell input_Månedsanalyse" xfId="48483" xr:uid="{00000000-0005-0000-0000-0000227C0000}"/>
    <cellStyle name="H_1998_col_head_1_Månedsanalyse" xfId="48484" xr:uid="{00000000-0005-0000-0000-0000207C0000}"/>
    <cellStyle name="H_1998_col_head_8" xfId="48485" xr:uid="{00000000-0005-0000-0000-0000237C0000}"/>
    <cellStyle name="H_1998_col_head_8 2" xfId="48486" xr:uid="{00000000-0005-0000-0000-0000247C0000}"/>
    <cellStyle name="H_1998_col_head_8_Manuell input" xfId="48487" xr:uid="{00000000-0005-0000-0000-0000267C0000}"/>
    <cellStyle name="H_1998_col_head_8_Manuell input_Månedsanalyse" xfId="48488" xr:uid="{00000000-0005-0000-0000-0000277C0000}"/>
    <cellStyle name="H_1998_col_head_8_Månedsanalyse" xfId="48489" xr:uid="{00000000-0005-0000-0000-0000257C0000}"/>
    <cellStyle name="H_1998_col_head_AVA DVA EL" xfId="23458" xr:uid="{00000000-0005-0000-0000-0000287C0000}"/>
    <cellStyle name="H_1998_col_head_AVA DVA EL_1" xfId="48490" xr:uid="{00000000-0005-0000-0000-0000297C0000}"/>
    <cellStyle name="H_1998_col_head_Avkortning" xfId="48491" xr:uid="{00000000-0005-0000-0000-00002A7C0000}"/>
    <cellStyle name="H_1998_col_head_Avstemming Bank" xfId="48492" xr:uid="{00000000-0005-0000-0000-00002B7C0000}"/>
    <cellStyle name="H_1998_col_head_Avstemming Bankkonsern" xfId="48493" xr:uid="{00000000-0005-0000-0000-00002C7C0000}"/>
    <cellStyle name="H_1998_col_head_Avstemming Konsern CRD IV" xfId="48494" xr:uid="{00000000-0005-0000-0000-00002D7C0000}"/>
    <cellStyle name="H_1998_col_head_Balanse bankkonsern" xfId="23459" xr:uid="{00000000-0005-0000-0000-00002E7C0000}"/>
    <cellStyle name="H_1998_col_head_Balanse bankkonsern_AVA DVA EL" xfId="48495" xr:uid="{00000000-0005-0000-0000-00002F7C0000}"/>
    <cellStyle name="H_1998_col_head_Balanse bankkonsern_Avkortning" xfId="48496" xr:uid="{00000000-0005-0000-0000-0000307C0000}"/>
    <cellStyle name="H_1998_col_head_Balanse bankkonsern_Avstemming Bank" xfId="48497" xr:uid="{00000000-0005-0000-0000-0000317C0000}"/>
    <cellStyle name="H_1998_col_head_Balanse bankkonsern_Avstemming Konsern CRD IV" xfId="48498" xr:uid="{00000000-0005-0000-0000-0000327C0000}"/>
    <cellStyle name="H_1998_col_head_Balanse bankkonsern_BANKVOL" xfId="48499" xr:uid="{00000000-0005-0000-0000-0000337C0000}"/>
    <cellStyle name="H_1998_col_head_Balanse bankkonsern_BANKVOL_AVA DVA EL" xfId="48500" xr:uid="{00000000-0005-0000-0000-0000347C0000}"/>
    <cellStyle name="H_1998_col_head_Balanse bankkonsern_BANKVOL_Avstemming Bank" xfId="48501" xr:uid="{00000000-0005-0000-0000-0000357C0000}"/>
    <cellStyle name="H_1998_col_head_Balanse bankkonsern_BANKVOL_Avstemming Konsern CRD IV" xfId="48502" xr:uid="{00000000-0005-0000-0000-0000367C0000}"/>
    <cellStyle name="H_1998_col_head_Balanse bankkonsern_BANKVOL_Mars 2018" xfId="48503" xr:uid="{00000000-0005-0000-0000-0000377C0000}"/>
    <cellStyle name="H_1998_col_head_Balanse bankkonsern_BANKVOL_Mars 2018_1" xfId="48504" xr:uid="{00000000-0005-0000-0000-0000387C0000}"/>
    <cellStyle name="H_1998_col_head_Balanse bankkonsern_Desember 2017" xfId="48505" xr:uid="{00000000-0005-0000-0000-0000397C0000}"/>
    <cellStyle name="H_1998_col_head_Balanse bankkonsern_Desember 2017_1" xfId="48506" xr:uid="{00000000-0005-0000-0000-00003A7C0000}"/>
    <cellStyle name="H_1998_col_head_Balanse bankkonsern_Mars 2018" xfId="48507" xr:uid="{00000000-0005-0000-0000-00003B7C0000}"/>
    <cellStyle name="H_1998_col_head_Balanse bankkonsern_Mars 2018_1" xfId="48508" xr:uid="{00000000-0005-0000-0000-00003C7C0000}"/>
    <cellStyle name="H_1998_col_head_Balanse bankkonsern_Note Bank" xfId="48509" xr:uid="{00000000-0005-0000-0000-00003D7C0000}"/>
    <cellStyle name="H_1998_col_head_Balanse bankkonsern_Note Bankkonsern" xfId="48510" xr:uid="{00000000-0005-0000-0000-00003E7C0000}"/>
    <cellStyle name="H_1998_col_head_Balanse bankkonsern_September 2017" xfId="48511" xr:uid="{00000000-0005-0000-0000-00003F7C0000}"/>
    <cellStyle name="H_1998_col_head_BANKVOL" xfId="23460" xr:uid="{00000000-0005-0000-0000-0000407C0000}"/>
    <cellStyle name="H_1998_col_head_BANKVOL_1" xfId="48512" xr:uid="{00000000-0005-0000-0000-0000417C0000}"/>
    <cellStyle name="H_1998_col_head_BANKVOL_1_AVA DVA EL" xfId="48513" xr:uid="{00000000-0005-0000-0000-0000427C0000}"/>
    <cellStyle name="H_1998_col_head_BANKVOL_1_Avstemming Bank" xfId="48514" xr:uid="{00000000-0005-0000-0000-0000437C0000}"/>
    <cellStyle name="H_1998_col_head_BANKVOL_1_Avstemming Konsern CRD IV" xfId="48515" xr:uid="{00000000-0005-0000-0000-0000447C0000}"/>
    <cellStyle name="H_1998_col_head_BANKVOL_1_Mars 2018" xfId="48516" xr:uid="{00000000-0005-0000-0000-0000457C0000}"/>
    <cellStyle name="H_1998_col_head_BANKVOL_1_Mars 2018_1" xfId="48517" xr:uid="{00000000-0005-0000-0000-0000467C0000}"/>
    <cellStyle name="H_1998_col_head_BANKVOL_AVA DVA EL" xfId="48518" xr:uid="{00000000-0005-0000-0000-0000477C0000}"/>
    <cellStyle name="H_1998_col_head_BANKVOL_Avkortning" xfId="48519" xr:uid="{00000000-0005-0000-0000-0000487C0000}"/>
    <cellStyle name="H_1998_col_head_BANKVOL_Avstemming Bank" xfId="48520" xr:uid="{00000000-0005-0000-0000-0000497C0000}"/>
    <cellStyle name="H_1998_col_head_BANKVOL_Avstemming Konsern CRD IV" xfId="48521" xr:uid="{00000000-0005-0000-0000-00004A7C0000}"/>
    <cellStyle name="H_1998_col_head_BANKVOL_BANKVOL" xfId="48522" xr:uid="{00000000-0005-0000-0000-00004B7C0000}"/>
    <cellStyle name="H_1998_col_head_BANKVOL_BANKVOL_AVA DVA EL" xfId="48523" xr:uid="{00000000-0005-0000-0000-00004C7C0000}"/>
    <cellStyle name="H_1998_col_head_BANKVOL_BANKVOL_Avstemming Bank" xfId="48524" xr:uid="{00000000-0005-0000-0000-00004D7C0000}"/>
    <cellStyle name="H_1998_col_head_BANKVOL_BANKVOL_Avstemming Konsern CRD IV" xfId="48525" xr:uid="{00000000-0005-0000-0000-00004E7C0000}"/>
    <cellStyle name="H_1998_col_head_BANKVOL_BANKVOL_Mars 2018" xfId="48526" xr:uid="{00000000-0005-0000-0000-00004F7C0000}"/>
    <cellStyle name="H_1998_col_head_BANKVOL_BANKVOL_Mars 2018_1" xfId="48527" xr:uid="{00000000-0005-0000-0000-0000507C0000}"/>
    <cellStyle name="H_1998_col_head_BANKVOL_Desember 2017" xfId="48528" xr:uid="{00000000-0005-0000-0000-0000517C0000}"/>
    <cellStyle name="H_1998_col_head_BANKVOL_Desember 2017_1" xfId="48529" xr:uid="{00000000-0005-0000-0000-0000527C0000}"/>
    <cellStyle name="H_1998_col_head_BANKVOL_Mars 2018" xfId="48530" xr:uid="{00000000-0005-0000-0000-0000537C0000}"/>
    <cellStyle name="H_1998_col_head_BANKVOL_Mars 2018_1" xfId="48531" xr:uid="{00000000-0005-0000-0000-0000547C0000}"/>
    <cellStyle name="H_1998_col_head_BANKVOL_Note Bank" xfId="48532" xr:uid="{00000000-0005-0000-0000-0000557C0000}"/>
    <cellStyle name="H_1998_col_head_BANKVOL_Note Bankkonsern" xfId="48533" xr:uid="{00000000-0005-0000-0000-0000567C0000}"/>
    <cellStyle name="H_1998_col_head_BANKVOL_September 2017" xfId="48534" xr:uid="{00000000-0005-0000-0000-0000577C0000}"/>
    <cellStyle name="H_1998_col_head_BM FRIPOLISER PLIS" xfId="48535" xr:uid="{00000000-0005-0000-0000-0000587C0000}"/>
    <cellStyle name="H_1998_col_head_BM FRIPOLISER PLIS 2" xfId="48536" xr:uid="{00000000-0005-0000-0000-0000597C0000}"/>
    <cellStyle name="H_1998_col_head_BM FRIPOLISER PLIS_Manuell input" xfId="48537" xr:uid="{00000000-0005-0000-0000-00005B7C0000}"/>
    <cellStyle name="H_1998_col_head_BM FRIPOLISER PLIS_Manuell input_Månedsanalyse" xfId="48538" xr:uid="{00000000-0005-0000-0000-00005C7C0000}"/>
    <cellStyle name="H_1998_col_head_BM FRIPOLISER PLIS_Månedsanalyse" xfId="48539" xr:uid="{00000000-0005-0000-0000-00005A7C0000}"/>
    <cellStyle name="H_1998_col_head_BM RP VIPS UTEN OPPSPARING" xfId="48540" xr:uid="{00000000-0005-0000-0000-00005D7C0000}"/>
    <cellStyle name="H_1998_col_head_BM RP VIPS UTEN OPPSPARING 2" xfId="48541" xr:uid="{00000000-0005-0000-0000-00005E7C0000}"/>
    <cellStyle name="H_1998_col_head_BM RP VIPS UTEN OPPSPARING_Manuell input" xfId="48542" xr:uid="{00000000-0005-0000-0000-0000607C0000}"/>
    <cellStyle name="H_1998_col_head_BM RP VIPS UTEN OPPSPARING_Manuell input_Månedsanalyse" xfId="48543" xr:uid="{00000000-0005-0000-0000-0000617C0000}"/>
    <cellStyle name="H_1998_col_head_BM RP VIPS UTEN OPPSPARING_Månedsanalyse" xfId="48544" xr:uid="{00000000-0005-0000-0000-00005F7C0000}"/>
    <cellStyle name="H_1998_col_head_BM YP+RP GIWS MED OPPSPARING" xfId="48545" xr:uid="{00000000-0005-0000-0000-0000627C0000}"/>
    <cellStyle name="H_1998_col_head_BM YP+RP GIWS MED OPPSPARING 2" xfId="48546" xr:uid="{00000000-0005-0000-0000-0000637C0000}"/>
    <cellStyle name="H_1998_col_head_BM YP+RP GIWS MED OPPSPARING_Manuell input" xfId="48547" xr:uid="{00000000-0005-0000-0000-0000657C0000}"/>
    <cellStyle name="H_1998_col_head_BM YP+RP GIWS MED OPPSPARING_Manuell input_Månedsanalyse" xfId="48548" xr:uid="{00000000-0005-0000-0000-0000667C0000}"/>
    <cellStyle name="H_1998_col_head_BM YP+RP GIWS MED OPPSPARING_Månedsanalyse" xfId="48549"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50" xr:uid="{00000000-0005-0000-0000-00006A7C0000}"/>
    <cellStyle name="H_1998_col_head_Derivater B1_Avkortning" xfId="48551" xr:uid="{00000000-0005-0000-0000-00006B7C0000}"/>
    <cellStyle name="H_1998_col_head_Derivater B1_Avstemming Bank" xfId="48552" xr:uid="{00000000-0005-0000-0000-00006C7C0000}"/>
    <cellStyle name="H_1998_col_head_Derivater B1_Avstemming Konsern CRD IV" xfId="48553" xr:uid="{00000000-0005-0000-0000-00006D7C0000}"/>
    <cellStyle name="H_1998_col_head_Derivater B1_BANKVOL" xfId="48554" xr:uid="{00000000-0005-0000-0000-00006E7C0000}"/>
    <cellStyle name="H_1998_col_head_Derivater B1_BANKVOL_AVA DVA EL" xfId="48555" xr:uid="{00000000-0005-0000-0000-00006F7C0000}"/>
    <cellStyle name="H_1998_col_head_Derivater B1_BANKVOL_Avstemming Bank" xfId="48556" xr:uid="{00000000-0005-0000-0000-0000707C0000}"/>
    <cellStyle name="H_1998_col_head_Derivater B1_BANKVOL_Avstemming Konsern CRD IV" xfId="48557" xr:uid="{00000000-0005-0000-0000-0000717C0000}"/>
    <cellStyle name="H_1998_col_head_Derivater B1_BANKVOL_Mars 2018" xfId="48558" xr:uid="{00000000-0005-0000-0000-0000727C0000}"/>
    <cellStyle name="H_1998_col_head_Derivater B1_BANKVOL_Mars 2018_1" xfId="48559" xr:uid="{00000000-0005-0000-0000-0000737C0000}"/>
    <cellStyle name="H_1998_col_head_Derivater B1_Desember 2017" xfId="48560" xr:uid="{00000000-0005-0000-0000-0000747C0000}"/>
    <cellStyle name="H_1998_col_head_Derivater B1_Desember 2017_1" xfId="48561" xr:uid="{00000000-0005-0000-0000-0000757C0000}"/>
    <cellStyle name="H_1998_col_head_Derivater B1_Mars 2018" xfId="48562" xr:uid="{00000000-0005-0000-0000-0000767C0000}"/>
    <cellStyle name="H_1998_col_head_Derivater B1_Mars 2018_1" xfId="48563" xr:uid="{00000000-0005-0000-0000-0000777C0000}"/>
    <cellStyle name="H_1998_col_head_Derivater B1_Note Bank" xfId="48564" xr:uid="{00000000-0005-0000-0000-0000787C0000}"/>
    <cellStyle name="H_1998_col_head_Derivater B1_Note Bankkonsern" xfId="48565" xr:uid="{00000000-0005-0000-0000-0000797C0000}"/>
    <cellStyle name="H_1998_col_head_Derivater B1_September 2017" xfId="48566" xr:uid="{00000000-0005-0000-0000-00007A7C0000}"/>
    <cellStyle name="H_1998_col_head_Desember 2017" xfId="48567" xr:uid="{00000000-0005-0000-0000-00007B7C0000}"/>
    <cellStyle name="H_1998_col_head_Desember 2017_1" xfId="48568" xr:uid="{00000000-0005-0000-0000-00007C7C0000}"/>
    <cellStyle name="H_1998_col_head_Elimineringer i SAP" xfId="48569" xr:uid="{00000000-0005-0000-0000-00007D7C0000}"/>
    <cellStyle name="H_1998_col_head_Juni 2017" xfId="23462" xr:uid="{00000000-0005-0000-0000-00007E7C0000}"/>
    <cellStyle name="H_1998_col_head_Juni 2017_Avkortning" xfId="48570" xr:uid="{00000000-0005-0000-0000-00007F7C0000}"/>
    <cellStyle name="H_1998_col_head_Juni 2017_Desember 2017" xfId="48571" xr:uid="{00000000-0005-0000-0000-0000807C0000}"/>
    <cellStyle name="H_1998_col_head_Kap.dekn." xfId="23463" xr:uid="{00000000-0005-0000-0000-0000817C0000}"/>
    <cellStyle name="H_1998_col_head_Kap.dekn._AVA DVA EL" xfId="48572" xr:uid="{00000000-0005-0000-0000-0000827C0000}"/>
    <cellStyle name="H_1998_col_head_Kap.dekn._Avkortning" xfId="48573" xr:uid="{00000000-0005-0000-0000-0000837C0000}"/>
    <cellStyle name="H_1998_col_head_Kap.dekn._Avstemming Bank" xfId="48574" xr:uid="{00000000-0005-0000-0000-0000847C0000}"/>
    <cellStyle name="H_1998_col_head_Kap.dekn._Avstemming Konsern CRD IV" xfId="48575" xr:uid="{00000000-0005-0000-0000-0000857C0000}"/>
    <cellStyle name="H_1998_col_head_Kap.dekn._BANKVOL" xfId="48576" xr:uid="{00000000-0005-0000-0000-0000867C0000}"/>
    <cellStyle name="H_1998_col_head_Kap.dekn._BANKVOL_AVA DVA EL" xfId="48577" xr:uid="{00000000-0005-0000-0000-0000877C0000}"/>
    <cellStyle name="H_1998_col_head_Kap.dekn._BANKVOL_Avstemming Bank" xfId="48578" xr:uid="{00000000-0005-0000-0000-0000887C0000}"/>
    <cellStyle name="H_1998_col_head_Kap.dekn._BANKVOL_Avstemming Konsern CRD IV" xfId="48579" xr:uid="{00000000-0005-0000-0000-0000897C0000}"/>
    <cellStyle name="H_1998_col_head_Kap.dekn._BANKVOL_Mars 2018" xfId="48580" xr:uid="{00000000-0005-0000-0000-00008A7C0000}"/>
    <cellStyle name="H_1998_col_head_Kap.dekn._BANKVOL_Mars 2018_1" xfId="48581" xr:uid="{00000000-0005-0000-0000-00008B7C0000}"/>
    <cellStyle name="H_1998_col_head_Kap.dekn._Desember 2017" xfId="48582" xr:uid="{00000000-0005-0000-0000-00008C7C0000}"/>
    <cellStyle name="H_1998_col_head_Kap.dekn._Desember 2017_1" xfId="48583" xr:uid="{00000000-0005-0000-0000-00008D7C0000}"/>
    <cellStyle name="H_1998_col_head_Kap.dekn._Mars 2018" xfId="48584" xr:uid="{00000000-0005-0000-0000-00008E7C0000}"/>
    <cellStyle name="H_1998_col_head_Kap.dekn._Mars 2018_1" xfId="48585" xr:uid="{00000000-0005-0000-0000-00008F7C0000}"/>
    <cellStyle name="H_1998_col_head_Kap.dekn._Note Bank" xfId="48586" xr:uid="{00000000-0005-0000-0000-0000907C0000}"/>
    <cellStyle name="H_1998_col_head_Kap.dekn._Note Bankkonsern" xfId="48587" xr:uid="{00000000-0005-0000-0000-0000917C0000}"/>
    <cellStyle name="H_1998_col_head_Kap.dekn._September 2017" xfId="48588" xr:uid="{00000000-0005-0000-0000-0000927C0000}"/>
    <cellStyle name="H_1998_col_head_KM1" xfId="23430" xr:uid="{00000000-0005-0000-0000-0000937C0000}"/>
    <cellStyle name="H_1998_col_head_Korr reklassifisering" xfId="48589" xr:uid="{00000000-0005-0000-0000-0000947C0000}"/>
    <cellStyle name="H_1998_col_head_LR2" xfId="53205" xr:uid="{266936F8-5265-4A50-B30C-DD99C809DA66}"/>
    <cellStyle name="H_1998_col_head_Manuell input" xfId="48590" xr:uid="{00000000-0005-0000-0000-0000967C0000}"/>
    <cellStyle name="H_1998_col_head_Manuell input_Månedsanalyse" xfId="48591" xr:uid="{00000000-0005-0000-0000-0000977C0000}"/>
    <cellStyle name="H_1998_col_head_Mars 2018" xfId="48592" xr:uid="{00000000-0005-0000-0000-0000987C0000}"/>
    <cellStyle name="H_1998_col_head_Mars 2018_1" xfId="48593" xr:uid="{00000000-0005-0000-0000-0000997C0000}"/>
    <cellStyle name="H_1998_col_head_Månedsanalyse" xfId="48594" xr:uid="{00000000-0005-0000-0000-0000957C0000}"/>
    <cellStyle name="H_1998_col_head_Note Bank" xfId="48595" xr:uid="{00000000-0005-0000-0000-00009A7C0000}"/>
    <cellStyle name="H_1998_col_head_Note Bank_1" xfId="48596" xr:uid="{00000000-0005-0000-0000-00009B7C0000}"/>
    <cellStyle name="H_1998_col_head_Note Bankkonsern" xfId="48597" xr:uid="{00000000-0005-0000-0000-00009C7C0000}"/>
    <cellStyle name="H_1998_col_head_Note Bankkonsern_1" xfId="48598" xr:uid="{00000000-0005-0000-0000-00009D7C0000}"/>
    <cellStyle name="H_1998_col_head_Note Konsern" xfId="48599" xr:uid="{00000000-0005-0000-0000-00009E7C0000}"/>
    <cellStyle name="H_1998_col_head_OM YP GIWS" xfId="48600" xr:uid="{00000000-0005-0000-0000-00009F7C0000}"/>
    <cellStyle name="H_1998_col_head_OM YP GIWS 2" xfId="48601" xr:uid="{00000000-0005-0000-0000-0000A07C0000}"/>
    <cellStyle name="H_1998_col_head_OM YP GIWS_Manuell input" xfId="48602" xr:uid="{00000000-0005-0000-0000-0000A27C0000}"/>
    <cellStyle name="H_1998_col_head_OM YP GIWS_Manuell input_Månedsanalyse" xfId="48603" xr:uid="{00000000-0005-0000-0000-0000A37C0000}"/>
    <cellStyle name="H_1998_col_head_OM YP GIWS_Månedsanalyse" xfId="48604" xr:uid="{00000000-0005-0000-0000-0000A17C0000}"/>
    <cellStyle name="H_1998_col_head_Q Sum_Res N" xfId="48605" xr:uid="{00000000-0005-0000-0000-0000A47C0000}"/>
    <cellStyle name="H_1998_col_head_Q Sum_Res N 2" xfId="48606" xr:uid="{00000000-0005-0000-0000-0000A57C0000}"/>
    <cellStyle name="H_1998_col_head_Q Sum_Res N_Manuell input" xfId="48607" xr:uid="{00000000-0005-0000-0000-0000A77C0000}"/>
    <cellStyle name="H_1998_col_head_Q Sum_Res N_Manuell input_Månedsanalyse" xfId="48608" xr:uid="{00000000-0005-0000-0000-0000A87C0000}"/>
    <cellStyle name="H_1998_col_head_Q Sum_Res N_Månedsanalyse" xfId="48609" xr:uid="{00000000-0005-0000-0000-0000A67C0000}"/>
    <cellStyle name="H_1998_col_head_Q Sum_Res N_Results &amp; key fig." xfId="48610" xr:uid="{00000000-0005-0000-0000-0000A97C0000}"/>
    <cellStyle name="H_1998_col_head_Results &amp; key fig." xfId="48611" xr:uid="{00000000-0005-0000-0000-0000AA7C0000}"/>
    <cellStyle name="H_1998_col_head_September 2017" xfId="48612" xr:uid="{00000000-0005-0000-0000-0000AB7C0000}"/>
    <cellStyle name="H_1998_col_head_September 2017_1" xfId="48613" xr:uid="{00000000-0005-0000-0000-0000AC7C0000}"/>
    <cellStyle name="H_1998_col_head_Side 9" xfId="48614" xr:uid="{00000000-0005-0000-0000-0000AD7C0000}"/>
    <cellStyle name="H_1998_col_head_Side 9 2" xfId="48615" xr:uid="{00000000-0005-0000-0000-0000AE7C0000}"/>
    <cellStyle name="H_1998_col_head_Side 9_Manuell input" xfId="48616" xr:uid="{00000000-0005-0000-0000-0000B07C0000}"/>
    <cellStyle name="H_1998_col_head_Side 9_Manuell input_Månedsanalyse" xfId="48617" xr:uid="{00000000-0005-0000-0000-0000B17C0000}"/>
    <cellStyle name="H_1998_col_head_Side 9_Månedsanalyse" xfId="48618" xr:uid="{00000000-0005-0000-0000-0000AF7C0000}"/>
    <cellStyle name="H_1998_col_head_YTD" xfId="48619" xr:uid="{00000000-0005-0000-0000-0000B27C0000}"/>
    <cellStyle name="H_1998_col_head_YTD 2" xfId="48620" xr:uid="{00000000-0005-0000-0000-0000B37C0000}"/>
    <cellStyle name="H_1998_col_head_YTD_Manuell input" xfId="48621" xr:uid="{00000000-0005-0000-0000-0000B57C0000}"/>
    <cellStyle name="H_1998_col_head_YTD_Manuell input_Månedsanalyse" xfId="48622" xr:uid="{00000000-0005-0000-0000-0000B67C0000}"/>
    <cellStyle name="H_1998_col_head_YTD_Månedsanalyse" xfId="48623" xr:uid="{00000000-0005-0000-0000-0000B47C0000}"/>
    <cellStyle name="H_1999_col_head" xfId="6762" xr:uid="{00000000-0005-0000-0000-0000B77C0000}"/>
    <cellStyle name="H_1999_col_head 2" xfId="23465" xr:uid="{00000000-0005-0000-0000-0000B87C0000}"/>
    <cellStyle name="H_1999_col_head 2_AVA DVA EL" xfId="48624" xr:uid="{00000000-0005-0000-0000-0000B97C0000}"/>
    <cellStyle name="H_1999_col_head 2_Avstemming Bank" xfId="48625" xr:uid="{00000000-0005-0000-0000-0000BA7C0000}"/>
    <cellStyle name="H_1999_col_head 2_Avstemming Konsern CRD IV" xfId="48626" xr:uid="{00000000-0005-0000-0000-0000BB7C0000}"/>
    <cellStyle name="H_1999_col_head 2_BANKVOL" xfId="48627" xr:uid="{00000000-0005-0000-0000-0000BC7C0000}"/>
    <cellStyle name="H_1999_col_head 2_BANKVOL_AVA DVA EL" xfId="48628" xr:uid="{00000000-0005-0000-0000-0000BD7C0000}"/>
    <cellStyle name="H_1999_col_head 2_BANKVOL_Avstemming Bank" xfId="48629" xr:uid="{00000000-0005-0000-0000-0000BE7C0000}"/>
    <cellStyle name="H_1999_col_head 2_BANKVOL_Avstemming Konsern CRD IV" xfId="48630" xr:uid="{00000000-0005-0000-0000-0000BF7C0000}"/>
    <cellStyle name="H_1999_col_head 2_BANKVOL_Mars 2018" xfId="48631" xr:uid="{00000000-0005-0000-0000-0000C07C0000}"/>
    <cellStyle name="H_1999_col_head 2_BANKVOL_Mars 2018_1" xfId="48632" xr:uid="{00000000-0005-0000-0000-0000C17C0000}"/>
    <cellStyle name="H_1999_col_head 2_Desember 2017" xfId="48633" xr:uid="{00000000-0005-0000-0000-0000C27C0000}"/>
    <cellStyle name="H_1999_col_head 2_Elimineringer i SAP" xfId="48634" xr:uid="{00000000-0005-0000-0000-0000C37C0000}"/>
    <cellStyle name="H_1999_col_head 2_Juni 2017" xfId="23466" xr:uid="{00000000-0005-0000-0000-0000C47C0000}"/>
    <cellStyle name="H_1999_col_head 2_Juni 2017_Avkortning" xfId="48635" xr:uid="{00000000-0005-0000-0000-0000C57C0000}"/>
    <cellStyle name="H_1999_col_head 2_Juni 2017_Desember 2017" xfId="48636" xr:uid="{00000000-0005-0000-0000-0000C67C0000}"/>
    <cellStyle name="H_1999_col_head 2_Korr reklassifisering" xfId="48637" xr:uid="{00000000-0005-0000-0000-0000C77C0000}"/>
    <cellStyle name="H_1999_col_head 2_Mars 2018" xfId="48638" xr:uid="{00000000-0005-0000-0000-0000C87C0000}"/>
    <cellStyle name="H_1999_col_head 2_Mars 2018_1" xfId="48639" xr:uid="{00000000-0005-0000-0000-0000C97C0000}"/>
    <cellStyle name="H_1999_col_head 2_Note Bank" xfId="48640" xr:uid="{00000000-0005-0000-0000-0000CA7C0000}"/>
    <cellStyle name="H_1999_col_head 2_Note Bankkonsern" xfId="48641" xr:uid="{00000000-0005-0000-0000-0000CB7C0000}"/>
    <cellStyle name="H_1999_col_head 2_September 2017" xfId="48642" xr:uid="{00000000-0005-0000-0000-0000CC7C0000}"/>
    <cellStyle name="H_1999_col_head_AVA DVA EL" xfId="23467" xr:uid="{00000000-0005-0000-0000-0000CD7C0000}"/>
    <cellStyle name="H_1999_col_head_AVA DVA EL_1" xfId="48643" xr:uid="{00000000-0005-0000-0000-0000CE7C0000}"/>
    <cellStyle name="H_1999_col_head_Avkortning" xfId="48644" xr:uid="{00000000-0005-0000-0000-0000CF7C0000}"/>
    <cellStyle name="H_1999_col_head_Avstemming Bank" xfId="48645" xr:uid="{00000000-0005-0000-0000-0000D07C0000}"/>
    <cellStyle name="H_1999_col_head_Avstemming Bankkonsern" xfId="48646" xr:uid="{00000000-0005-0000-0000-0000D17C0000}"/>
    <cellStyle name="H_1999_col_head_Avstemming Konsern CRD IV" xfId="48647" xr:uid="{00000000-0005-0000-0000-0000D27C0000}"/>
    <cellStyle name="H_1999_col_head_Balanse bankkonsern" xfId="23468" xr:uid="{00000000-0005-0000-0000-0000D37C0000}"/>
    <cellStyle name="H_1999_col_head_Balanse bankkonsern_AVA DVA EL" xfId="48648" xr:uid="{00000000-0005-0000-0000-0000D47C0000}"/>
    <cellStyle name="H_1999_col_head_Balanse bankkonsern_Avkortning" xfId="48649" xr:uid="{00000000-0005-0000-0000-0000D57C0000}"/>
    <cellStyle name="H_1999_col_head_Balanse bankkonsern_Avstemming Bank" xfId="48650" xr:uid="{00000000-0005-0000-0000-0000D67C0000}"/>
    <cellStyle name="H_1999_col_head_Balanse bankkonsern_Avstemming Konsern CRD IV" xfId="48651" xr:uid="{00000000-0005-0000-0000-0000D77C0000}"/>
    <cellStyle name="H_1999_col_head_Balanse bankkonsern_BANKVOL" xfId="48652" xr:uid="{00000000-0005-0000-0000-0000D87C0000}"/>
    <cellStyle name="H_1999_col_head_Balanse bankkonsern_BANKVOL_AVA DVA EL" xfId="48653" xr:uid="{00000000-0005-0000-0000-0000D97C0000}"/>
    <cellStyle name="H_1999_col_head_Balanse bankkonsern_BANKVOL_Avstemming Bank" xfId="48654" xr:uid="{00000000-0005-0000-0000-0000DA7C0000}"/>
    <cellStyle name="H_1999_col_head_Balanse bankkonsern_BANKVOL_Avstemming Konsern CRD IV" xfId="48655" xr:uid="{00000000-0005-0000-0000-0000DB7C0000}"/>
    <cellStyle name="H_1999_col_head_Balanse bankkonsern_BANKVOL_Mars 2018" xfId="48656" xr:uid="{00000000-0005-0000-0000-0000DC7C0000}"/>
    <cellStyle name="H_1999_col_head_Balanse bankkonsern_BANKVOL_Mars 2018_1" xfId="48657" xr:uid="{00000000-0005-0000-0000-0000DD7C0000}"/>
    <cellStyle name="H_1999_col_head_Balanse bankkonsern_Desember 2017" xfId="48658" xr:uid="{00000000-0005-0000-0000-0000DE7C0000}"/>
    <cellStyle name="H_1999_col_head_Balanse bankkonsern_Desember 2017_1" xfId="48659" xr:uid="{00000000-0005-0000-0000-0000DF7C0000}"/>
    <cellStyle name="H_1999_col_head_Balanse bankkonsern_Mars 2018" xfId="48660" xr:uid="{00000000-0005-0000-0000-0000E07C0000}"/>
    <cellStyle name="H_1999_col_head_Balanse bankkonsern_Mars 2018_1" xfId="48661" xr:uid="{00000000-0005-0000-0000-0000E17C0000}"/>
    <cellStyle name="H_1999_col_head_Balanse bankkonsern_Note Bank" xfId="48662" xr:uid="{00000000-0005-0000-0000-0000E27C0000}"/>
    <cellStyle name="H_1999_col_head_Balanse bankkonsern_Note Bankkonsern" xfId="48663" xr:uid="{00000000-0005-0000-0000-0000E37C0000}"/>
    <cellStyle name="H_1999_col_head_Balanse bankkonsern_September 2017" xfId="48664" xr:uid="{00000000-0005-0000-0000-0000E47C0000}"/>
    <cellStyle name="H_1999_col_head_BANKVOL" xfId="23469" xr:uid="{00000000-0005-0000-0000-0000E57C0000}"/>
    <cellStyle name="H_1999_col_head_BANKVOL_1" xfId="48665" xr:uid="{00000000-0005-0000-0000-0000E67C0000}"/>
    <cellStyle name="H_1999_col_head_BANKVOL_1_AVA DVA EL" xfId="48666" xr:uid="{00000000-0005-0000-0000-0000E77C0000}"/>
    <cellStyle name="H_1999_col_head_BANKVOL_1_Avstemming Bank" xfId="48667" xr:uid="{00000000-0005-0000-0000-0000E87C0000}"/>
    <cellStyle name="H_1999_col_head_BANKVOL_1_Avstemming Konsern CRD IV" xfId="48668" xr:uid="{00000000-0005-0000-0000-0000E97C0000}"/>
    <cellStyle name="H_1999_col_head_BANKVOL_1_Mars 2018" xfId="48669" xr:uid="{00000000-0005-0000-0000-0000EA7C0000}"/>
    <cellStyle name="H_1999_col_head_BANKVOL_1_Mars 2018_1" xfId="48670" xr:uid="{00000000-0005-0000-0000-0000EB7C0000}"/>
    <cellStyle name="H_1999_col_head_BANKVOL_AVA DVA EL" xfId="48671" xr:uid="{00000000-0005-0000-0000-0000EC7C0000}"/>
    <cellStyle name="H_1999_col_head_BANKVOL_Avkortning" xfId="48672" xr:uid="{00000000-0005-0000-0000-0000ED7C0000}"/>
    <cellStyle name="H_1999_col_head_BANKVOL_Avstemming Bank" xfId="48673" xr:uid="{00000000-0005-0000-0000-0000EE7C0000}"/>
    <cellStyle name="H_1999_col_head_BANKVOL_Avstemming Konsern CRD IV" xfId="48674" xr:uid="{00000000-0005-0000-0000-0000EF7C0000}"/>
    <cellStyle name="H_1999_col_head_BANKVOL_BANKVOL" xfId="48675" xr:uid="{00000000-0005-0000-0000-0000F07C0000}"/>
    <cellStyle name="H_1999_col_head_BANKVOL_BANKVOL_AVA DVA EL" xfId="48676" xr:uid="{00000000-0005-0000-0000-0000F17C0000}"/>
    <cellStyle name="H_1999_col_head_BANKVOL_BANKVOL_Avstemming Bank" xfId="48677" xr:uid="{00000000-0005-0000-0000-0000F27C0000}"/>
    <cellStyle name="H_1999_col_head_BANKVOL_BANKVOL_Avstemming Konsern CRD IV" xfId="48678" xr:uid="{00000000-0005-0000-0000-0000F37C0000}"/>
    <cellStyle name="H_1999_col_head_BANKVOL_BANKVOL_Mars 2018" xfId="48679" xr:uid="{00000000-0005-0000-0000-0000F47C0000}"/>
    <cellStyle name="H_1999_col_head_BANKVOL_BANKVOL_Mars 2018_1" xfId="48680" xr:uid="{00000000-0005-0000-0000-0000F57C0000}"/>
    <cellStyle name="H_1999_col_head_BANKVOL_Desember 2017" xfId="48681" xr:uid="{00000000-0005-0000-0000-0000F67C0000}"/>
    <cellStyle name="H_1999_col_head_BANKVOL_Desember 2017_1" xfId="48682" xr:uid="{00000000-0005-0000-0000-0000F77C0000}"/>
    <cellStyle name="H_1999_col_head_BANKVOL_Mars 2018" xfId="48683" xr:uid="{00000000-0005-0000-0000-0000F87C0000}"/>
    <cellStyle name="H_1999_col_head_BANKVOL_Mars 2018_1" xfId="48684" xr:uid="{00000000-0005-0000-0000-0000F97C0000}"/>
    <cellStyle name="H_1999_col_head_BANKVOL_Note Bank" xfId="48685" xr:uid="{00000000-0005-0000-0000-0000FA7C0000}"/>
    <cellStyle name="H_1999_col_head_BANKVOL_Note Bankkonsern" xfId="48686" xr:uid="{00000000-0005-0000-0000-0000FB7C0000}"/>
    <cellStyle name="H_1999_col_head_BANKVOL_September 2017" xfId="48687"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8" xr:uid="{00000000-0005-0000-0000-0000007D0000}"/>
    <cellStyle name="H_1999_col_head_Derivater B1_Avkortning" xfId="48689" xr:uid="{00000000-0005-0000-0000-0000017D0000}"/>
    <cellStyle name="H_1999_col_head_Derivater B1_Avstemming Bank" xfId="48690" xr:uid="{00000000-0005-0000-0000-0000027D0000}"/>
    <cellStyle name="H_1999_col_head_Derivater B1_Avstemming Konsern CRD IV" xfId="48691" xr:uid="{00000000-0005-0000-0000-0000037D0000}"/>
    <cellStyle name="H_1999_col_head_Derivater B1_BANKVOL" xfId="48692" xr:uid="{00000000-0005-0000-0000-0000047D0000}"/>
    <cellStyle name="H_1999_col_head_Derivater B1_BANKVOL_AVA DVA EL" xfId="48693" xr:uid="{00000000-0005-0000-0000-0000057D0000}"/>
    <cellStyle name="H_1999_col_head_Derivater B1_BANKVOL_Avstemming Bank" xfId="48694" xr:uid="{00000000-0005-0000-0000-0000067D0000}"/>
    <cellStyle name="H_1999_col_head_Derivater B1_BANKVOL_Avstemming Konsern CRD IV" xfId="48695" xr:uid="{00000000-0005-0000-0000-0000077D0000}"/>
    <cellStyle name="H_1999_col_head_Derivater B1_BANKVOL_Mars 2018" xfId="48696" xr:uid="{00000000-0005-0000-0000-0000087D0000}"/>
    <cellStyle name="H_1999_col_head_Derivater B1_BANKVOL_Mars 2018_1" xfId="48697" xr:uid="{00000000-0005-0000-0000-0000097D0000}"/>
    <cellStyle name="H_1999_col_head_Derivater B1_Desember 2017" xfId="48698" xr:uid="{00000000-0005-0000-0000-00000A7D0000}"/>
    <cellStyle name="H_1999_col_head_Derivater B1_Desember 2017_1" xfId="48699" xr:uid="{00000000-0005-0000-0000-00000B7D0000}"/>
    <cellStyle name="H_1999_col_head_Derivater B1_Mars 2018" xfId="48700" xr:uid="{00000000-0005-0000-0000-00000C7D0000}"/>
    <cellStyle name="H_1999_col_head_Derivater B1_Mars 2018_1" xfId="48701" xr:uid="{00000000-0005-0000-0000-00000D7D0000}"/>
    <cellStyle name="H_1999_col_head_Derivater B1_Note Bank" xfId="48702" xr:uid="{00000000-0005-0000-0000-00000E7D0000}"/>
    <cellStyle name="H_1999_col_head_Derivater B1_Note Bankkonsern" xfId="48703" xr:uid="{00000000-0005-0000-0000-00000F7D0000}"/>
    <cellStyle name="H_1999_col_head_Derivater B1_September 2017" xfId="48704" xr:uid="{00000000-0005-0000-0000-0000107D0000}"/>
    <cellStyle name="H_1999_col_head_Desember 2017" xfId="48705" xr:uid="{00000000-0005-0000-0000-0000117D0000}"/>
    <cellStyle name="H_1999_col_head_Desember 2017_1" xfId="48706" xr:uid="{00000000-0005-0000-0000-0000127D0000}"/>
    <cellStyle name="H_1999_col_head_Elimineringer i SAP" xfId="48707" xr:uid="{00000000-0005-0000-0000-0000137D0000}"/>
    <cellStyle name="H_1999_col_head_Juni 2017" xfId="23471" xr:uid="{00000000-0005-0000-0000-0000147D0000}"/>
    <cellStyle name="H_1999_col_head_Juni 2017_Avkortning" xfId="48708" xr:uid="{00000000-0005-0000-0000-0000157D0000}"/>
    <cellStyle name="H_1999_col_head_Juni 2017_Desember 2017" xfId="48709" xr:uid="{00000000-0005-0000-0000-0000167D0000}"/>
    <cellStyle name="H_1999_col_head_Kap.dekn." xfId="23472" xr:uid="{00000000-0005-0000-0000-0000177D0000}"/>
    <cellStyle name="H_1999_col_head_Kap.dekn._AVA DVA EL" xfId="48710" xr:uid="{00000000-0005-0000-0000-0000187D0000}"/>
    <cellStyle name="H_1999_col_head_Kap.dekn._Avkortning" xfId="48711" xr:uid="{00000000-0005-0000-0000-0000197D0000}"/>
    <cellStyle name="H_1999_col_head_Kap.dekn._Avstemming Bank" xfId="48712" xr:uid="{00000000-0005-0000-0000-00001A7D0000}"/>
    <cellStyle name="H_1999_col_head_Kap.dekn._Avstemming Konsern CRD IV" xfId="48713" xr:uid="{00000000-0005-0000-0000-00001B7D0000}"/>
    <cellStyle name="H_1999_col_head_Kap.dekn._BANKVOL" xfId="48714" xr:uid="{00000000-0005-0000-0000-00001C7D0000}"/>
    <cellStyle name="H_1999_col_head_Kap.dekn._BANKVOL_AVA DVA EL" xfId="48715" xr:uid="{00000000-0005-0000-0000-00001D7D0000}"/>
    <cellStyle name="H_1999_col_head_Kap.dekn._BANKVOL_Avstemming Bank" xfId="48716" xr:uid="{00000000-0005-0000-0000-00001E7D0000}"/>
    <cellStyle name="H_1999_col_head_Kap.dekn._BANKVOL_Avstemming Konsern CRD IV" xfId="48717" xr:uid="{00000000-0005-0000-0000-00001F7D0000}"/>
    <cellStyle name="H_1999_col_head_Kap.dekn._BANKVOL_Mars 2018" xfId="48718" xr:uid="{00000000-0005-0000-0000-0000207D0000}"/>
    <cellStyle name="H_1999_col_head_Kap.dekn._BANKVOL_Mars 2018_1" xfId="48719" xr:uid="{00000000-0005-0000-0000-0000217D0000}"/>
    <cellStyle name="H_1999_col_head_Kap.dekn._Desember 2017" xfId="48720" xr:uid="{00000000-0005-0000-0000-0000227D0000}"/>
    <cellStyle name="H_1999_col_head_Kap.dekn._Desember 2017_1" xfId="48721" xr:uid="{00000000-0005-0000-0000-0000237D0000}"/>
    <cellStyle name="H_1999_col_head_Kap.dekn._Mars 2018" xfId="48722" xr:uid="{00000000-0005-0000-0000-0000247D0000}"/>
    <cellStyle name="H_1999_col_head_Kap.dekn._Mars 2018_1" xfId="48723" xr:uid="{00000000-0005-0000-0000-0000257D0000}"/>
    <cellStyle name="H_1999_col_head_Kap.dekn._Note Bank" xfId="48724" xr:uid="{00000000-0005-0000-0000-0000267D0000}"/>
    <cellStyle name="H_1999_col_head_Kap.dekn._Note Bankkonsern" xfId="48725" xr:uid="{00000000-0005-0000-0000-0000277D0000}"/>
    <cellStyle name="H_1999_col_head_Kap.dekn._September 2017" xfId="48726" xr:uid="{00000000-0005-0000-0000-0000287D0000}"/>
    <cellStyle name="H_1999_col_head_KM1" xfId="23464" xr:uid="{00000000-0005-0000-0000-0000297D0000}"/>
    <cellStyle name="H_1999_col_head_Korr reklassifisering" xfId="48727" xr:uid="{00000000-0005-0000-0000-00002A7D0000}"/>
    <cellStyle name="H_1999_col_head_LR2" xfId="53207" xr:uid="{0CAA3404-B8FD-43CC-BDA3-3E08339A4F16}"/>
    <cellStyle name="H_1999_col_head_Manuell input" xfId="48728" xr:uid="{00000000-0005-0000-0000-00002C7D0000}"/>
    <cellStyle name="H_1999_col_head_Manuell input_Månedsanalyse" xfId="48729" xr:uid="{00000000-0005-0000-0000-00002D7D0000}"/>
    <cellStyle name="H_1999_col_head_Mars 2018" xfId="48730" xr:uid="{00000000-0005-0000-0000-00002E7D0000}"/>
    <cellStyle name="H_1999_col_head_Mars 2018_1" xfId="48731" xr:uid="{00000000-0005-0000-0000-00002F7D0000}"/>
    <cellStyle name="H_1999_col_head_Månedsanalyse" xfId="48732" xr:uid="{00000000-0005-0000-0000-00002B7D0000}"/>
    <cellStyle name="H_1999_col_head_Note Bank" xfId="48733" xr:uid="{00000000-0005-0000-0000-0000307D0000}"/>
    <cellStyle name="H_1999_col_head_Note Bank_1" xfId="48734" xr:uid="{00000000-0005-0000-0000-0000317D0000}"/>
    <cellStyle name="H_1999_col_head_Note Bankkonsern" xfId="48735" xr:uid="{00000000-0005-0000-0000-0000327D0000}"/>
    <cellStyle name="H_1999_col_head_Note Bankkonsern_1" xfId="48736" xr:uid="{00000000-0005-0000-0000-0000337D0000}"/>
    <cellStyle name="H_1999_col_head_Note Konsern" xfId="48737" xr:uid="{00000000-0005-0000-0000-0000347D0000}"/>
    <cellStyle name="H_1999_col_head_Results &amp; key fig." xfId="48738" xr:uid="{00000000-0005-0000-0000-0000357D0000}"/>
    <cellStyle name="H_1999_col_head_September 2017" xfId="48739" xr:uid="{00000000-0005-0000-0000-0000367D0000}"/>
    <cellStyle name="H_1999_col_head_September 2017_1" xfId="48740"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1" xr:uid="{00000000-0005-0000-0000-00003C7D0000}"/>
    <cellStyle name="hard no 3" xfId="23475" xr:uid="{00000000-0005-0000-0000-00003D7D0000}"/>
    <cellStyle name="hard no 3 2" xfId="48742"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3"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4"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4" xr:uid="{00000000-0005-0000-0000-0000997D0000}"/>
    <cellStyle name="Heading 1 2" xfId="6819" xr:uid="{00000000-0005-0000-0000-00009A7D0000}"/>
    <cellStyle name="Heading 1 2 10" xfId="48745" xr:uid="{00000000-0005-0000-0000-00009B7D0000}"/>
    <cellStyle name="Heading 1 2 11" xfId="48746"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7"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8" xr:uid="{00000000-0005-0000-0000-00000D7E0000}"/>
    <cellStyle name="Heading 1+" xfId="23609" xr:uid="{00000000-0005-0000-0000-00000E7E0000}"/>
    <cellStyle name="Heading 1+ 2" xfId="23610" xr:uid="{00000000-0005-0000-0000-00000F7E0000}"/>
    <cellStyle name="Heading 1+ 2 2" xfId="48749" xr:uid="{00000000-0005-0000-0000-0000107E0000}"/>
    <cellStyle name="Heading 1+ 3" xfId="23611" xr:uid="{00000000-0005-0000-0000-0000117E0000}"/>
    <cellStyle name="Heading 1+_7. Other MTM adjustments" xfId="48750" xr:uid="{00000000-0005-0000-0000-0000127E0000}"/>
    <cellStyle name="heading 10" xfId="48751"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5" xr:uid="{00000000-0005-0000-0000-0000257E0000}"/>
    <cellStyle name="Heading 2 15" xfId="48752" xr:uid="{00000000-0005-0000-0000-0000267E0000}"/>
    <cellStyle name="Heading 2 16" xfId="48753"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4"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5" xr:uid="{00000000-0005-0000-0000-0000997E0000}"/>
    <cellStyle name="Heading 2+" xfId="23727" xr:uid="{00000000-0005-0000-0000-00009A7E0000}"/>
    <cellStyle name="Heading 2+ 2" xfId="23728" xr:uid="{00000000-0005-0000-0000-00009B7E0000}"/>
    <cellStyle name="Heading 2+ 2 2" xfId="48756" xr:uid="{00000000-0005-0000-0000-00009C7E0000}"/>
    <cellStyle name="Heading 2+ 3" xfId="23729" xr:uid="{00000000-0005-0000-0000-00009D7E0000}"/>
    <cellStyle name="Heading 2+_7. Other MTM adjustments" xfId="48757"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6" xr:uid="{00000000-0005-0000-0000-0000B07E0000}"/>
    <cellStyle name="Heading 3 15" xfId="48758" xr:uid="{00000000-0005-0000-0000-0000B17E0000}"/>
    <cellStyle name="Heading 3 16" xfId="48759"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9"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7" xr:uid="{00000000-0005-0000-0000-00000D800000}"/>
    <cellStyle name="Heading 4 15" xfId="48760" xr:uid="{00000000-0005-0000-0000-00000E800000}"/>
    <cellStyle name="Heading 4 16" xfId="48761"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2"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3"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7" xr:uid="{27F157F4-3AD4-4104-B13D-ABF86061B055}"/>
    <cellStyle name="HeadingTable 2 2" xfId="55770" xr:uid="{698FE66E-7525-4A44-9865-391A523E0464}"/>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4" xr:uid="{00000000-0005-0000-0000-000080800000}"/>
    <cellStyle name="Hidden cells 7" xfId="48765" xr:uid="{00000000-0005-0000-0000-000081800000}"/>
    <cellStyle name="Hidden cells_7. Other MTM adjustments" xfId="48766"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6"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8"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7" xr:uid="{00000000-0005-0000-0000-000095800000}"/>
    <cellStyle name="Hipervínculo 2 2_AVA DVA EL" xfId="24177" xr:uid="{00000000-0005-0000-0000-000096800000}"/>
    <cellStyle name="Hipervínculo 2 3" xfId="24178" xr:uid="{00000000-0005-0000-0000-000097800000}"/>
    <cellStyle name="Hipervínculo 2 4" xfId="48768"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9" xr:uid="{00000000-0005-0000-0000-0000A0800000}"/>
    <cellStyle name="Huvud indata_AVA DVA EL" xfId="24185" xr:uid="{00000000-0005-0000-0000-0000A1800000}"/>
    <cellStyle name="Hyperkobling" xfId="48779"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70" xr:uid="{00000000-0005-0000-0000-0000A6800000}"/>
    <cellStyle name="Hyperkobling 2 2 4" xfId="48771"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2" xr:uid="{00000000-0005-0000-0000-0000B2800000}"/>
    <cellStyle name="Hyperkobling 2 7" xfId="48773"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4" xr:uid="{00000000-0005-0000-0000-0000B8800000}"/>
    <cellStyle name="Hyperkobling 3 2 4" xfId="48775" xr:uid="{00000000-0005-0000-0000-0000B9800000}"/>
    <cellStyle name="Hyperkobling 3 2_AVA DVA EL" xfId="24198" xr:uid="{00000000-0005-0000-0000-0000BA800000}"/>
    <cellStyle name="Hyperkobling 3 3" xfId="24199" xr:uid="{00000000-0005-0000-0000-0000BB800000}"/>
    <cellStyle name="Hyperkobling 3 4" xfId="48776" xr:uid="{00000000-0005-0000-0000-0000BC800000}"/>
    <cellStyle name="Hyperkobling 3_7. Other MTM adjustments" xfId="48777"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8"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80"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1"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2" xr:uid="{00000000-0005-0000-0000-0000F7800000}"/>
    <cellStyle name="Hyperlink 3 2 5" xfId="48783"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4" xr:uid="{00000000-0005-0000-0000-0000FF800000}"/>
    <cellStyle name="Hyperlink 3_7. Other MTM adjustments" xfId="48785"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6" xr:uid="{00000000-0005-0000-0000-000008810000}"/>
    <cellStyle name="Hyperlink 5 3" xfId="48787" xr:uid="{00000000-0005-0000-0000-000009810000}"/>
    <cellStyle name="Hyperlink 5_7. Other MTM adjustments" xfId="48788"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9"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90"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1"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2"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8"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9"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40"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3" xr:uid="{00000000-0005-0000-0000-000076810000}"/>
    <cellStyle name="Inndata 3 3" xfId="40050" xr:uid="{00000000-0005-0000-0000-000077810000}"/>
    <cellStyle name="Inndata 3_7. Other MTM adjustments" xfId="48794"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1"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5" xr:uid="{00000000-0005-0000-0000-000080810000}"/>
    <cellStyle name="Inndata_7. Other MTM adjustments" xfId="48796"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2"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7" xr:uid="{00000000-0005-0000-0000-00001A820000}"/>
    <cellStyle name="Input Cells 2 3" xfId="48798" xr:uid="{00000000-0005-0000-0000-00001B820000}"/>
    <cellStyle name="Input Cells 2 3 2" xfId="48799" xr:uid="{00000000-0005-0000-0000-00001C820000}"/>
    <cellStyle name="Input Cells 2_7. Other MTM adjustments" xfId="48800"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1" xr:uid="{00000000-0005-0000-0000-000025820000}"/>
    <cellStyle name="Input Cells 4" xfId="24350" xr:uid="{00000000-0005-0000-0000-000026820000}"/>
    <cellStyle name="Input Cells_7. Other MTM adjustments" xfId="48802"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3"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4"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7"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5"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6"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3"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1"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2"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5"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7"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8"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9"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10"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1"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2"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3"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6"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4" xr:uid="{00000000-0005-0000-0000-000005840000}"/>
    <cellStyle name="Koblet celle 2 2_AVA DVA EL" xfId="24404" xr:uid="{00000000-0005-0000-0000-000006840000}"/>
    <cellStyle name="Koblet celle 2 3" xfId="40055" xr:uid="{00000000-0005-0000-0000-000007840000}"/>
    <cellStyle name="Koblet celle 2 4" xfId="48814" xr:uid="{00000000-0005-0000-0000-000008840000}"/>
    <cellStyle name="Koblet celle 2 5" xfId="48815"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6" xr:uid="{00000000-0005-0000-0000-00000D840000}"/>
    <cellStyle name="Koblet celle 3_A02" xfId="55617"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7"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6" xr:uid="{00000000-0005-0000-0000-000016840000}"/>
    <cellStyle name="Koblet celle_7. Other MTM adjustments" xfId="48817"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8"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9"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20" xr:uid="{00000000-0005-0000-0000-00002A840000}"/>
    <cellStyle name="Kolrubr låst_AVA DVA EL" xfId="24425" xr:uid="{00000000-0005-0000-0000-00002B840000}"/>
    <cellStyle name="Kolrubr_7. Other MTM adjustments" xfId="48821"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8"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3"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9"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4"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10" xr:uid="{99D0D098-4AF0-41F6-906F-8EBB789705B5}"/>
    <cellStyle name="Komma 12 2 4" xfId="36353" xr:uid="{00000000-0005-0000-0000-00005D840000}"/>
    <cellStyle name="Komma 12 2 5" xfId="36846"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1"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2" xr:uid="{D33BF33A-A503-47AC-9B30-8D3D2B2298B1}"/>
    <cellStyle name="Komma 12 5" xfId="36305" xr:uid="{00000000-0005-0000-0000-000068840000}"/>
    <cellStyle name="Komma 12 6" xfId="36845"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3"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4" xr:uid="{3349A46D-2D94-4ECF-A4AE-7DAD70C6E47D}"/>
    <cellStyle name="Komma 13 4" xfId="36307" xr:uid="{00000000-0005-0000-0000-000072840000}"/>
    <cellStyle name="Komma 13 5" xfId="36847"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2"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3"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3"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4"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5" xr:uid="{00000000-0005-0000-0000-000098840000}"/>
    <cellStyle name="Komma 19 4" xfId="48826"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7" xr:uid="{00000000-0005-0000-0000-00009D840000}"/>
    <cellStyle name="Komma 2 10 2 2" xfId="48828" xr:uid="{00000000-0005-0000-0000-00009E840000}"/>
    <cellStyle name="Komma 2 10 2 2 2" xfId="48829" xr:uid="{00000000-0005-0000-0000-00009F840000}"/>
    <cellStyle name="Komma 2 10 2 3" xfId="48830" xr:uid="{00000000-0005-0000-0000-0000A0840000}"/>
    <cellStyle name="Komma 2 10 2_7. Other MTM adjustments" xfId="48831" xr:uid="{00000000-0005-0000-0000-0000A1840000}"/>
    <cellStyle name="Komma 2 10 3" xfId="48832" xr:uid="{00000000-0005-0000-0000-0000A2840000}"/>
    <cellStyle name="Komma 2 10 3 2" xfId="48833" xr:uid="{00000000-0005-0000-0000-0000A3840000}"/>
    <cellStyle name="Komma 2 10 3 2 2" xfId="48834" xr:uid="{00000000-0005-0000-0000-0000A4840000}"/>
    <cellStyle name="Komma 2 10 3 3" xfId="48835" xr:uid="{00000000-0005-0000-0000-0000A5840000}"/>
    <cellStyle name="Komma 2 10 3_7. Other MTM adjustments" xfId="48836" xr:uid="{00000000-0005-0000-0000-0000A6840000}"/>
    <cellStyle name="Komma 2 10 4" xfId="48837" xr:uid="{00000000-0005-0000-0000-0000A7840000}"/>
    <cellStyle name="Komma 2 10 4 2" xfId="48838" xr:uid="{00000000-0005-0000-0000-0000A8840000}"/>
    <cellStyle name="Komma 2 10 5" xfId="48839" xr:uid="{00000000-0005-0000-0000-0000A9840000}"/>
    <cellStyle name="Komma 2 10_7. Other MTM adjustments" xfId="48840" xr:uid="{00000000-0005-0000-0000-0000AA840000}"/>
    <cellStyle name="Komma 2 11" xfId="36848" xr:uid="{00000000-0005-0000-0000-0000AB840000}"/>
    <cellStyle name="Komma 2 12" xfId="48841" xr:uid="{00000000-0005-0000-0000-0000AC840000}"/>
    <cellStyle name="Komma 2 13" xfId="48842"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3" xr:uid="{00000000-0005-0000-0000-0000B2840000}"/>
    <cellStyle name="Komma 2 2 2 2 2 2 2" xfId="48843" xr:uid="{00000000-0005-0000-0000-0000B3840000}"/>
    <cellStyle name="Komma 2 2 2 2 2 2 2 2" xfId="48844" xr:uid="{00000000-0005-0000-0000-0000B4840000}"/>
    <cellStyle name="Komma 2 2 2 2 2 2 3" xfId="48845" xr:uid="{00000000-0005-0000-0000-0000B5840000}"/>
    <cellStyle name="Komma 2 2 2 2 2 2_7. Other MTM adjustments" xfId="48846" xr:uid="{00000000-0005-0000-0000-0000B6840000}"/>
    <cellStyle name="Komma 2 2 2 2 2 3" xfId="40062" xr:uid="{00000000-0005-0000-0000-0000B7840000}"/>
    <cellStyle name="Komma 2 2 2 2 2 3 2" xfId="48847" xr:uid="{00000000-0005-0000-0000-0000B8840000}"/>
    <cellStyle name="Komma 2 2 2 2 2 3 2 2" xfId="48848" xr:uid="{00000000-0005-0000-0000-0000B9840000}"/>
    <cellStyle name="Komma 2 2 2 2 2 3 3" xfId="48849" xr:uid="{00000000-0005-0000-0000-0000BA840000}"/>
    <cellStyle name="Komma 2 2 2 2 2 3_7. Other MTM adjustments" xfId="48850" xr:uid="{00000000-0005-0000-0000-0000BB840000}"/>
    <cellStyle name="Komma 2 2 2 2 2 4" xfId="48851" xr:uid="{00000000-0005-0000-0000-0000BC840000}"/>
    <cellStyle name="Komma 2 2 2 2 2 4 2" xfId="48852" xr:uid="{00000000-0005-0000-0000-0000BD840000}"/>
    <cellStyle name="Komma 2 2 2 2 2 4 2 2" xfId="48853" xr:uid="{00000000-0005-0000-0000-0000BE840000}"/>
    <cellStyle name="Komma 2 2 2 2 2 4 3" xfId="48854" xr:uid="{00000000-0005-0000-0000-0000BF840000}"/>
    <cellStyle name="Komma 2 2 2 2 2 4_7. Other MTM adjustments" xfId="48855" xr:uid="{00000000-0005-0000-0000-0000C0840000}"/>
    <cellStyle name="Komma 2 2 2 2 2 5" xfId="48856" xr:uid="{00000000-0005-0000-0000-0000C1840000}"/>
    <cellStyle name="Komma 2 2 2 2 2 5 2" xfId="48857" xr:uid="{00000000-0005-0000-0000-0000C2840000}"/>
    <cellStyle name="Komma 2 2 2 2 2 6" xfId="48858" xr:uid="{00000000-0005-0000-0000-0000C3840000}"/>
    <cellStyle name="Komma 2 2 2 2 2_7. Other MTM adjustments" xfId="48859" xr:uid="{00000000-0005-0000-0000-0000C4840000}"/>
    <cellStyle name="Komma 2 2 2 2 3" xfId="40064" xr:uid="{00000000-0005-0000-0000-0000C5840000}"/>
    <cellStyle name="Komma 2 2 2 2 3 2" xfId="48860" xr:uid="{00000000-0005-0000-0000-0000C6840000}"/>
    <cellStyle name="Komma 2 2 2 2 3 2 2" xfId="48861" xr:uid="{00000000-0005-0000-0000-0000C7840000}"/>
    <cellStyle name="Komma 2 2 2 2 3 3" xfId="48862" xr:uid="{00000000-0005-0000-0000-0000C8840000}"/>
    <cellStyle name="Komma 2 2 2 2 3_7. Other MTM adjustments" xfId="48863" xr:uid="{00000000-0005-0000-0000-0000C9840000}"/>
    <cellStyle name="Komma 2 2 2 2 4" xfId="40065" xr:uid="{00000000-0005-0000-0000-0000CA840000}"/>
    <cellStyle name="Komma 2 2 2 2 4 2" xfId="48864" xr:uid="{00000000-0005-0000-0000-0000CB840000}"/>
    <cellStyle name="Komma 2 2 2 2 4 2 2" xfId="48865" xr:uid="{00000000-0005-0000-0000-0000CC840000}"/>
    <cellStyle name="Komma 2 2 2 2 4 3" xfId="48866" xr:uid="{00000000-0005-0000-0000-0000CD840000}"/>
    <cellStyle name="Komma 2 2 2 2 4_7. Other MTM adjustments" xfId="48867" xr:uid="{00000000-0005-0000-0000-0000CE840000}"/>
    <cellStyle name="Komma 2 2 2 2 5" xfId="40061" xr:uid="{00000000-0005-0000-0000-0000CF840000}"/>
    <cellStyle name="Komma 2 2 2 2 5 2" xfId="48868" xr:uid="{00000000-0005-0000-0000-0000D0840000}"/>
    <cellStyle name="Komma 2 2 2 2 5 2 2" xfId="48869" xr:uid="{00000000-0005-0000-0000-0000D1840000}"/>
    <cellStyle name="Komma 2 2 2 2 5 3" xfId="48870" xr:uid="{00000000-0005-0000-0000-0000D2840000}"/>
    <cellStyle name="Komma 2 2 2 2 5_7. Other MTM adjustments" xfId="48871" xr:uid="{00000000-0005-0000-0000-0000D3840000}"/>
    <cellStyle name="Komma 2 2 2 2 6" xfId="48872" xr:uid="{00000000-0005-0000-0000-0000D4840000}"/>
    <cellStyle name="Komma 2 2 2 2 6 2" xfId="48873" xr:uid="{00000000-0005-0000-0000-0000D5840000}"/>
    <cellStyle name="Komma 2 2 2 2 6 2 2" xfId="48874" xr:uid="{00000000-0005-0000-0000-0000D6840000}"/>
    <cellStyle name="Komma 2 2 2 2 6 3" xfId="48875" xr:uid="{00000000-0005-0000-0000-0000D7840000}"/>
    <cellStyle name="Komma 2 2 2 2 6_7. Other MTM adjustments" xfId="48876" xr:uid="{00000000-0005-0000-0000-0000D8840000}"/>
    <cellStyle name="Komma 2 2 2 2 7" xfId="48877" xr:uid="{00000000-0005-0000-0000-0000D9840000}"/>
    <cellStyle name="Komma 2 2 2 2 7 2" xfId="48878" xr:uid="{00000000-0005-0000-0000-0000DA840000}"/>
    <cellStyle name="Komma 2 2 2 2 8" xfId="48879" xr:uid="{00000000-0005-0000-0000-0000DB840000}"/>
    <cellStyle name="Komma 2 2 2 2_7. Other MTM adjustments" xfId="48880" xr:uid="{00000000-0005-0000-0000-0000DC840000}"/>
    <cellStyle name="Komma 2 2 2 3" xfId="36369" xr:uid="{00000000-0005-0000-0000-0000DD840000}"/>
    <cellStyle name="Komma 2 2 2 3 2" xfId="40067" xr:uid="{00000000-0005-0000-0000-0000DE840000}"/>
    <cellStyle name="Komma 2 2 2 3 2 2" xfId="48881" xr:uid="{00000000-0005-0000-0000-0000DF840000}"/>
    <cellStyle name="Komma 2 2 2 3 3" xfId="40066" xr:uid="{00000000-0005-0000-0000-0000E0840000}"/>
    <cellStyle name="Komma 2 2 2 3 3 2" xfId="48882" xr:uid="{00000000-0005-0000-0000-0000E1840000}"/>
    <cellStyle name="Komma 2 2 2 3 4" xfId="48883" xr:uid="{00000000-0005-0000-0000-0000E2840000}"/>
    <cellStyle name="Komma 2 2 2 3_7. Other MTM adjustments" xfId="48884" xr:uid="{00000000-0005-0000-0000-0000E3840000}"/>
    <cellStyle name="Komma 2 2 2 4" xfId="36062" xr:uid="{00000000-0005-0000-0000-0000E4840000}"/>
    <cellStyle name="Komma 2 2 2 4 2" xfId="40068" xr:uid="{00000000-0005-0000-0000-0000E5840000}"/>
    <cellStyle name="Komma 2 2 2 4 2 2" xfId="48885" xr:uid="{00000000-0005-0000-0000-0000E6840000}"/>
    <cellStyle name="Komma 2 2 2 4 2 2 2" xfId="48886" xr:uid="{00000000-0005-0000-0000-0000E7840000}"/>
    <cellStyle name="Komma 2 2 2 4 2 3" xfId="48887" xr:uid="{00000000-0005-0000-0000-0000E8840000}"/>
    <cellStyle name="Komma 2 2 2 4 2_7. Other MTM adjustments" xfId="48888" xr:uid="{00000000-0005-0000-0000-0000E9840000}"/>
    <cellStyle name="Komma 2 2 2 4 3" xfId="48889" xr:uid="{00000000-0005-0000-0000-0000EA840000}"/>
    <cellStyle name="Komma 2 2 2 4 3 2" xfId="48890" xr:uid="{00000000-0005-0000-0000-0000EB840000}"/>
    <cellStyle name="Komma 2 2 2 4 3 2 2" xfId="48891" xr:uid="{00000000-0005-0000-0000-0000EC840000}"/>
    <cellStyle name="Komma 2 2 2 4 3 3" xfId="48892" xr:uid="{00000000-0005-0000-0000-0000ED840000}"/>
    <cellStyle name="Komma 2 2 2 4 3_7. Other MTM adjustments" xfId="48893" xr:uid="{00000000-0005-0000-0000-0000EE840000}"/>
    <cellStyle name="Komma 2 2 2 4 4" xfId="48894" xr:uid="{00000000-0005-0000-0000-0000EF840000}"/>
    <cellStyle name="Komma 2 2 2 4 4 2" xfId="48895" xr:uid="{00000000-0005-0000-0000-0000F0840000}"/>
    <cellStyle name="Komma 2 2 2 4 4 2 2" xfId="48896" xr:uid="{00000000-0005-0000-0000-0000F1840000}"/>
    <cellStyle name="Komma 2 2 2 4 4 3" xfId="48897" xr:uid="{00000000-0005-0000-0000-0000F2840000}"/>
    <cellStyle name="Komma 2 2 2 4 4_7. Other MTM adjustments" xfId="48898" xr:uid="{00000000-0005-0000-0000-0000F3840000}"/>
    <cellStyle name="Komma 2 2 2 4 5" xfId="48899" xr:uid="{00000000-0005-0000-0000-0000F4840000}"/>
    <cellStyle name="Komma 2 2 2 4 5 2" xfId="48900" xr:uid="{00000000-0005-0000-0000-0000F5840000}"/>
    <cellStyle name="Komma 2 2 2 4 6" xfId="48901" xr:uid="{00000000-0005-0000-0000-0000F6840000}"/>
    <cellStyle name="Komma 2 2 2 4_7. Other MTM adjustments" xfId="48902" xr:uid="{00000000-0005-0000-0000-0000F7840000}"/>
    <cellStyle name="Komma 2 2 2 5" xfId="40069" xr:uid="{00000000-0005-0000-0000-0000F8840000}"/>
    <cellStyle name="Komma 2 2 2 5 2" xfId="48903" xr:uid="{00000000-0005-0000-0000-0000F9840000}"/>
    <cellStyle name="Komma 2 2 2 5 2 2" xfId="48904" xr:uid="{00000000-0005-0000-0000-0000FA840000}"/>
    <cellStyle name="Komma 2 2 2 5 3" xfId="48905" xr:uid="{00000000-0005-0000-0000-0000FB840000}"/>
    <cellStyle name="Komma 2 2 2 5_7. Other MTM adjustments" xfId="48906" xr:uid="{00000000-0005-0000-0000-0000FC840000}"/>
    <cellStyle name="Komma 2 2 2 6" xfId="40060" xr:uid="{00000000-0005-0000-0000-0000FD840000}"/>
    <cellStyle name="Komma 2 2 2 6 2" xfId="48907" xr:uid="{00000000-0005-0000-0000-0000FE840000}"/>
    <cellStyle name="Komma 2 2 2 6 2 2" xfId="48908" xr:uid="{00000000-0005-0000-0000-0000FF840000}"/>
    <cellStyle name="Komma 2 2 2 6 3" xfId="48909" xr:uid="{00000000-0005-0000-0000-000000850000}"/>
    <cellStyle name="Komma 2 2 2 6_7. Other MTM adjustments" xfId="48910" xr:uid="{00000000-0005-0000-0000-000001850000}"/>
    <cellStyle name="Komma 2 2 2 7" xfId="48911" xr:uid="{00000000-0005-0000-0000-000002850000}"/>
    <cellStyle name="Komma 2 2 2 7 2" xfId="48912" xr:uid="{00000000-0005-0000-0000-000003850000}"/>
    <cellStyle name="Komma 2 2 2 7 2 2" xfId="48913" xr:uid="{00000000-0005-0000-0000-000004850000}"/>
    <cellStyle name="Komma 2 2 2 7 3" xfId="48914" xr:uid="{00000000-0005-0000-0000-000005850000}"/>
    <cellStyle name="Komma 2 2 2 7_7. Other MTM adjustments" xfId="48915" xr:uid="{00000000-0005-0000-0000-000006850000}"/>
    <cellStyle name="Komma 2 2 2 8" xfId="48916" xr:uid="{00000000-0005-0000-0000-000007850000}"/>
    <cellStyle name="Komma 2 2 2 8 2" xfId="48917" xr:uid="{00000000-0005-0000-0000-000008850000}"/>
    <cellStyle name="Komma 2 2 2 9" xfId="48918" xr:uid="{00000000-0005-0000-0000-000009850000}"/>
    <cellStyle name="Komma 2 2 2_7. Other MTM adjustments" xfId="48919" xr:uid="{00000000-0005-0000-0000-00000A850000}"/>
    <cellStyle name="Komma 2 2 3" xfId="24438" xr:uid="{00000000-0005-0000-0000-00000B850000}"/>
    <cellStyle name="Komma 2 2 3 2" xfId="24439" xr:uid="{00000000-0005-0000-0000-00000C850000}"/>
    <cellStyle name="Komma 2 2 3 2 2" xfId="40072" xr:uid="{00000000-0005-0000-0000-00000D850000}"/>
    <cellStyle name="Komma 2 2 3 2 3" xfId="40071" xr:uid="{00000000-0005-0000-0000-00000E850000}"/>
    <cellStyle name="Komma 2 2 3 3" xfId="24440" xr:uid="{00000000-0005-0000-0000-00000F850000}"/>
    <cellStyle name="Komma 2 2 3 3 2" xfId="40073" xr:uid="{00000000-0005-0000-0000-000010850000}"/>
    <cellStyle name="Komma 2 2 3 4" xfId="36342" xr:uid="{00000000-0005-0000-0000-000011850000}"/>
    <cellStyle name="Komma 2 2 3 4 2" xfId="40074" xr:uid="{00000000-0005-0000-0000-000012850000}"/>
    <cellStyle name="Komma 2 2 3 5" xfId="40070" xr:uid="{00000000-0005-0000-0000-000013850000}"/>
    <cellStyle name="Komma 2 2 3_AVA DVA EL" xfId="24441" xr:uid="{00000000-0005-0000-0000-000014850000}"/>
    <cellStyle name="Komma 2 2 4" xfId="36308" xr:uid="{00000000-0005-0000-0000-000015850000}"/>
    <cellStyle name="Komma 2 2 4 2" xfId="40076" xr:uid="{00000000-0005-0000-0000-000016850000}"/>
    <cellStyle name="Komma 2 2 4 3" xfId="40075" xr:uid="{00000000-0005-0000-0000-000017850000}"/>
    <cellStyle name="Komma 2 2 5" xfId="35997" xr:uid="{00000000-0005-0000-0000-000018850000}"/>
    <cellStyle name="Komma 2 2 5 2" xfId="40077" xr:uid="{00000000-0005-0000-0000-000019850000}"/>
    <cellStyle name="Komma 2 2 6" xfId="40078" xr:uid="{00000000-0005-0000-0000-00001A850000}"/>
    <cellStyle name="Komma 2 2 7" xfId="40059" xr:uid="{00000000-0005-0000-0000-00001B850000}"/>
    <cellStyle name="Komma 2 2_7. Other MTM adjustments" xfId="48920"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80"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9" xr:uid="{00000000-0005-0000-0000-000027850000}"/>
    <cellStyle name="Komma 2 3_7. Other MTM adjustments" xfId="48921"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3" xr:uid="{00000000-0005-0000-0000-00002C850000}"/>
    <cellStyle name="Komma 2 4 2 2 2 2" xfId="48922" xr:uid="{00000000-0005-0000-0000-00002D850000}"/>
    <cellStyle name="Komma 2 4 2 2 2 2 2" xfId="48923" xr:uid="{00000000-0005-0000-0000-00002E850000}"/>
    <cellStyle name="Komma 2 4 2 2 2 2 2 2" xfId="48924" xr:uid="{00000000-0005-0000-0000-00002F850000}"/>
    <cellStyle name="Komma 2 4 2 2 2 2 3" xfId="48925" xr:uid="{00000000-0005-0000-0000-000030850000}"/>
    <cellStyle name="Komma 2 4 2 2 2 2_7. Other MTM adjustments" xfId="48926" xr:uid="{00000000-0005-0000-0000-000031850000}"/>
    <cellStyle name="Komma 2 4 2 2 2 3" xfId="48927" xr:uid="{00000000-0005-0000-0000-000032850000}"/>
    <cellStyle name="Komma 2 4 2 2 2 3 2" xfId="48928" xr:uid="{00000000-0005-0000-0000-000033850000}"/>
    <cellStyle name="Komma 2 4 2 2 2 3 2 2" xfId="48929" xr:uid="{00000000-0005-0000-0000-000034850000}"/>
    <cellStyle name="Komma 2 4 2 2 2 3 3" xfId="48930" xr:uid="{00000000-0005-0000-0000-000035850000}"/>
    <cellStyle name="Komma 2 4 2 2 2 3_7. Other MTM adjustments" xfId="48931" xr:uid="{00000000-0005-0000-0000-000036850000}"/>
    <cellStyle name="Komma 2 4 2 2 2 4" xfId="48932" xr:uid="{00000000-0005-0000-0000-000037850000}"/>
    <cellStyle name="Komma 2 4 2 2 2 4 2" xfId="48933" xr:uid="{00000000-0005-0000-0000-000038850000}"/>
    <cellStyle name="Komma 2 4 2 2 2 4 2 2" xfId="48934" xr:uid="{00000000-0005-0000-0000-000039850000}"/>
    <cellStyle name="Komma 2 4 2 2 2 4 3" xfId="48935" xr:uid="{00000000-0005-0000-0000-00003A850000}"/>
    <cellStyle name="Komma 2 4 2 2 2 4_7. Other MTM adjustments" xfId="48936" xr:uid="{00000000-0005-0000-0000-00003B850000}"/>
    <cellStyle name="Komma 2 4 2 2 2 5" xfId="48937" xr:uid="{00000000-0005-0000-0000-00003C850000}"/>
    <cellStyle name="Komma 2 4 2 2 2 5 2" xfId="48938" xr:uid="{00000000-0005-0000-0000-00003D850000}"/>
    <cellStyle name="Komma 2 4 2 2 2 6" xfId="48939" xr:uid="{00000000-0005-0000-0000-00003E850000}"/>
    <cellStyle name="Komma 2 4 2 2 2_7. Other MTM adjustments" xfId="48940" xr:uid="{00000000-0005-0000-0000-00003F850000}"/>
    <cellStyle name="Komma 2 4 2 2 3" xfId="48941" xr:uid="{00000000-0005-0000-0000-000040850000}"/>
    <cellStyle name="Komma 2 4 2 2 3 2" xfId="48942" xr:uid="{00000000-0005-0000-0000-000041850000}"/>
    <cellStyle name="Komma 2 4 2 2 3 2 2" xfId="48943" xr:uid="{00000000-0005-0000-0000-000042850000}"/>
    <cellStyle name="Komma 2 4 2 2 3 3" xfId="48944" xr:uid="{00000000-0005-0000-0000-000043850000}"/>
    <cellStyle name="Komma 2 4 2 2 3_7. Other MTM adjustments" xfId="48945" xr:uid="{00000000-0005-0000-0000-000044850000}"/>
    <cellStyle name="Komma 2 4 2 2 4" xfId="48946" xr:uid="{00000000-0005-0000-0000-000045850000}"/>
    <cellStyle name="Komma 2 4 2 2 4 2" xfId="48947" xr:uid="{00000000-0005-0000-0000-000046850000}"/>
    <cellStyle name="Komma 2 4 2 2 4 2 2" xfId="48948" xr:uid="{00000000-0005-0000-0000-000047850000}"/>
    <cellStyle name="Komma 2 4 2 2 4 3" xfId="48949" xr:uid="{00000000-0005-0000-0000-000048850000}"/>
    <cellStyle name="Komma 2 4 2 2 4_7. Other MTM adjustments" xfId="48950" xr:uid="{00000000-0005-0000-0000-000049850000}"/>
    <cellStyle name="Komma 2 4 2 2 5" xfId="48951" xr:uid="{00000000-0005-0000-0000-00004A850000}"/>
    <cellStyle name="Komma 2 4 2 2 5 2" xfId="48952" xr:uid="{00000000-0005-0000-0000-00004B850000}"/>
    <cellStyle name="Komma 2 4 2 2 5 2 2" xfId="48953" xr:uid="{00000000-0005-0000-0000-00004C850000}"/>
    <cellStyle name="Komma 2 4 2 2 5 3" xfId="48954" xr:uid="{00000000-0005-0000-0000-00004D850000}"/>
    <cellStyle name="Komma 2 4 2 2 5_7. Other MTM adjustments" xfId="48955" xr:uid="{00000000-0005-0000-0000-00004E850000}"/>
    <cellStyle name="Komma 2 4 2 2 6" xfId="48956" xr:uid="{00000000-0005-0000-0000-00004F850000}"/>
    <cellStyle name="Komma 2 4 2 2 6 2" xfId="48957" xr:uid="{00000000-0005-0000-0000-000050850000}"/>
    <cellStyle name="Komma 2 4 2 2 7" xfId="48958" xr:uid="{00000000-0005-0000-0000-000051850000}"/>
    <cellStyle name="Komma 2 4 2 2_7. Other MTM adjustments" xfId="48959" xr:uid="{00000000-0005-0000-0000-000052850000}"/>
    <cellStyle name="Komma 2 4 2 3" xfId="40082" xr:uid="{00000000-0005-0000-0000-000053850000}"/>
    <cellStyle name="Komma 2 4 2 3 2" xfId="48960" xr:uid="{00000000-0005-0000-0000-000054850000}"/>
    <cellStyle name="Komma 2 4 2 3 2 2" xfId="48961" xr:uid="{00000000-0005-0000-0000-000055850000}"/>
    <cellStyle name="Komma 2 4 2 3 2 2 2" xfId="48962" xr:uid="{00000000-0005-0000-0000-000056850000}"/>
    <cellStyle name="Komma 2 4 2 3 2 3" xfId="48963" xr:uid="{00000000-0005-0000-0000-000057850000}"/>
    <cellStyle name="Komma 2 4 2 3 2_7. Other MTM adjustments" xfId="48964" xr:uid="{00000000-0005-0000-0000-000058850000}"/>
    <cellStyle name="Komma 2 4 2 3 3" xfId="48965" xr:uid="{00000000-0005-0000-0000-000059850000}"/>
    <cellStyle name="Komma 2 4 2 3 3 2" xfId="48966" xr:uid="{00000000-0005-0000-0000-00005A850000}"/>
    <cellStyle name="Komma 2 4 2 3 3 2 2" xfId="48967" xr:uid="{00000000-0005-0000-0000-00005B850000}"/>
    <cellStyle name="Komma 2 4 2 3 3 3" xfId="48968" xr:uid="{00000000-0005-0000-0000-00005C850000}"/>
    <cellStyle name="Komma 2 4 2 3 3_7. Other MTM adjustments" xfId="48969" xr:uid="{00000000-0005-0000-0000-00005D850000}"/>
    <cellStyle name="Komma 2 4 2 3 4" xfId="48970" xr:uid="{00000000-0005-0000-0000-00005E850000}"/>
    <cellStyle name="Komma 2 4 2 3 4 2" xfId="48971" xr:uid="{00000000-0005-0000-0000-00005F850000}"/>
    <cellStyle name="Komma 2 4 2 3 4 2 2" xfId="48972" xr:uid="{00000000-0005-0000-0000-000060850000}"/>
    <cellStyle name="Komma 2 4 2 3 4 3" xfId="48973" xr:uid="{00000000-0005-0000-0000-000061850000}"/>
    <cellStyle name="Komma 2 4 2 3 4_7. Other MTM adjustments" xfId="48974" xr:uid="{00000000-0005-0000-0000-000062850000}"/>
    <cellStyle name="Komma 2 4 2 3 5" xfId="48975" xr:uid="{00000000-0005-0000-0000-000063850000}"/>
    <cellStyle name="Komma 2 4 2 3 5 2" xfId="48976" xr:uid="{00000000-0005-0000-0000-000064850000}"/>
    <cellStyle name="Komma 2 4 2 3 6" xfId="48977" xr:uid="{00000000-0005-0000-0000-000065850000}"/>
    <cellStyle name="Komma 2 4 2 3_7. Other MTM adjustments" xfId="48978" xr:uid="{00000000-0005-0000-0000-000066850000}"/>
    <cellStyle name="Komma 2 4 2 4" xfId="48979" xr:uid="{00000000-0005-0000-0000-000067850000}"/>
    <cellStyle name="Komma 2 4 2 4 2" xfId="48980" xr:uid="{00000000-0005-0000-0000-000068850000}"/>
    <cellStyle name="Komma 2 4 2 4 2 2" xfId="48981" xr:uid="{00000000-0005-0000-0000-000069850000}"/>
    <cellStyle name="Komma 2 4 2 4 3" xfId="48982" xr:uid="{00000000-0005-0000-0000-00006A850000}"/>
    <cellStyle name="Komma 2 4 2 4_7. Other MTM adjustments" xfId="48983" xr:uid="{00000000-0005-0000-0000-00006B850000}"/>
    <cellStyle name="Komma 2 4 2 5" xfId="48984" xr:uid="{00000000-0005-0000-0000-00006C850000}"/>
    <cellStyle name="Komma 2 4 2 5 2" xfId="48985" xr:uid="{00000000-0005-0000-0000-00006D850000}"/>
    <cellStyle name="Komma 2 4 2 5 2 2" xfId="48986" xr:uid="{00000000-0005-0000-0000-00006E850000}"/>
    <cellStyle name="Komma 2 4 2 5 3" xfId="48987" xr:uid="{00000000-0005-0000-0000-00006F850000}"/>
    <cellStyle name="Komma 2 4 2 5_7. Other MTM adjustments" xfId="48988" xr:uid="{00000000-0005-0000-0000-000070850000}"/>
    <cellStyle name="Komma 2 4 2 6" xfId="48989" xr:uid="{00000000-0005-0000-0000-000071850000}"/>
    <cellStyle name="Komma 2 4 2 6 2" xfId="48990" xr:uid="{00000000-0005-0000-0000-000072850000}"/>
    <cellStyle name="Komma 2 4 2 6 2 2" xfId="48991" xr:uid="{00000000-0005-0000-0000-000073850000}"/>
    <cellStyle name="Komma 2 4 2 6 3" xfId="48992" xr:uid="{00000000-0005-0000-0000-000074850000}"/>
    <cellStyle name="Komma 2 4 2 6_7. Other MTM adjustments" xfId="48993" xr:uid="{00000000-0005-0000-0000-000075850000}"/>
    <cellStyle name="Komma 2 4 2 7" xfId="48994" xr:uid="{00000000-0005-0000-0000-000076850000}"/>
    <cellStyle name="Komma 2 4 2 7 2" xfId="48995" xr:uid="{00000000-0005-0000-0000-000077850000}"/>
    <cellStyle name="Komma 2 4 2 7 2 2" xfId="48996" xr:uid="{00000000-0005-0000-0000-000078850000}"/>
    <cellStyle name="Komma 2 4 2 7 3" xfId="48997" xr:uid="{00000000-0005-0000-0000-000079850000}"/>
    <cellStyle name="Komma 2 4 2 7_7. Other MTM adjustments" xfId="48998" xr:uid="{00000000-0005-0000-0000-00007A850000}"/>
    <cellStyle name="Komma 2 4 2 8" xfId="48999" xr:uid="{00000000-0005-0000-0000-00007B850000}"/>
    <cellStyle name="Komma 2 4 2 8 2" xfId="49000" xr:uid="{00000000-0005-0000-0000-00007C850000}"/>
    <cellStyle name="Komma 2 4 2 9" xfId="49001" xr:uid="{00000000-0005-0000-0000-00007D850000}"/>
    <cellStyle name="Komma 2 4 2_7. Other MTM adjustments" xfId="49002" xr:uid="{00000000-0005-0000-0000-00007E850000}"/>
    <cellStyle name="Komma 2 4 3" xfId="24448" xr:uid="{00000000-0005-0000-0000-00007F850000}"/>
    <cellStyle name="Komma 2 4 3 2" xfId="40084" xr:uid="{00000000-0005-0000-0000-000080850000}"/>
    <cellStyle name="Komma 2 4 3 2 2" xfId="49003" xr:uid="{00000000-0005-0000-0000-000081850000}"/>
    <cellStyle name="Komma 2 4 3 2 2 2" xfId="49004" xr:uid="{00000000-0005-0000-0000-000082850000}"/>
    <cellStyle name="Komma 2 4 3 2 2 2 2" xfId="49005" xr:uid="{00000000-0005-0000-0000-000083850000}"/>
    <cellStyle name="Komma 2 4 3 2 2 3" xfId="49006" xr:uid="{00000000-0005-0000-0000-000084850000}"/>
    <cellStyle name="Komma 2 4 3 2 2_7. Other MTM adjustments" xfId="49007" xr:uid="{00000000-0005-0000-0000-000085850000}"/>
    <cellStyle name="Komma 2 4 3 2 3" xfId="49008" xr:uid="{00000000-0005-0000-0000-000086850000}"/>
    <cellStyle name="Komma 2 4 3 2 3 2" xfId="49009" xr:uid="{00000000-0005-0000-0000-000087850000}"/>
    <cellStyle name="Komma 2 4 3 2 3 2 2" xfId="49010" xr:uid="{00000000-0005-0000-0000-000088850000}"/>
    <cellStyle name="Komma 2 4 3 2 3 3" xfId="49011" xr:uid="{00000000-0005-0000-0000-000089850000}"/>
    <cellStyle name="Komma 2 4 3 2 3_7. Other MTM adjustments" xfId="49012" xr:uid="{00000000-0005-0000-0000-00008A850000}"/>
    <cellStyle name="Komma 2 4 3 2 4" xfId="49013" xr:uid="{00000000-0005-0000-0000-00008B850000}"/>
    <cellStyle name="Komma 2 4 3 2 4 2" xfId="49014" xr:uid="{00000000-0005-0000-0000-00008C850000}"/>
    <cellStyle name="Komma 2 4 3 2 4 2 2" xfId="49015" xr:uid="{00000000-0005-0000-0000-00008D850000}"/>
    <cellStyle name="Komma 2 4 3 2 4 3" xfId="49016" xr:uid="{00000000-0005-0000-0000-00008E850000}"/>
    <cellStyle name="Komma 2 4 3 2 4_7. Other MTM adjustments" xfId="49017" xr:uid="{00000000-0005-0000-0000-00008F850000}"/>
    <cellStyle name="Komma 2 4 3 2 5" xfId="49018" xr:uid="{00000000-0005-0000-0000-000090850000}"/>
    <cellStyle name="Komma 2 4 3 2 5 2" xfId="49019" xr:uid="{00000000-0005-0000-0000-000091850000}"/>
    <cellStyle name="Komma 2 4 3 2 6" xfId="49020" xr:uid="{00000000-0005-0000-0000-000092850000}"/>
    <cellStyle name="Komma 2 4 3 2_7. Other MTM adjustments" xfId="49021" xr:uid="{00000000-0005-0000-0000-000093850000}"/>
    <cellStyle name="Komma 2 4 3 3" xfId="49022" xr:uid="{00000000-0005-0000-0000-000094850000}"/>
    <cellStyle name="Komma 2 4 3 3 2" xfId="49023" xr:uid="{00000000-0005-0000-0000-000095850000}"/>
    <cellStyle name="Komma 2 4 3 3 2 2" xfId="49024" xr:uid="{00000000-0005-0000-0000-000096850000}"/>
    <cellStyle name="Komma 2 4 3 3 3" xfId="49025" xr:uid="{00000000-0005-0000-0000-000097850000}"/>
    <cellStyle name="Komma 2 4 3 3_7. Other MTM adjustments" xfId="49026" xr:uid="{00000000-0005-0000-0000-000098850000}"/>
    <cellStyle name="Komma 2 4 3 4" xfId="49027" xr:uid="{00000000-0005-0000-0000-000099850000}"/>
    <cellStyle name="Komma 2 4 3 4 2" xfId="49028" xr:uid="{00000000-0005-0000-0000-00009A850000}"/>
    <cellStyle name="Komma 2 4 3 4 2 2" xfId="49029" xr:uid="{00000000-0005-0000-0000-00009B850000}"/>
    <cellStyle name="Komma 2 4 3 4 3" xfId="49030" xr:uid="{00000000-0005-0000-0000-00009C850000}"/>
    <cellStyle name="Komma 2 4 3 4_7. Other MTM adjustments" xfId="49031" xr:uid="{00000000-0005-0000-0000-00009D850000}"/>
    <cellStyle name="Komma 2 4 3 5" xfId="49032" xr:uid="{00000000-0005-0000-0000-00009E850000}"/>
    <cellStyle name="Komma 2 4 3 5 2" xfId="49033" xr:uid="{00000000-0005-0000-0000-00009F850000}"/>
    <cellStyle name="Komma 2 4 3 5 2 2" xfId="49034" xr:uid="{00000000-0005-0000-0000-0000A0850000}"/>
    <cellStyle name="Komma 2 4 3 5 3" xfId="49035" xr:uid="{00000000-0005-0000-0000-0000A1850000}"/>
    <cellStyle name="Komma 2 4 3 5_7. Other MTM adjustments" xfId="49036" xr:uid="{00000000-0005-0000-0000-0000A2850000}"/>
    <cellStyle name="Komma 2 4 3 6" xfId="49037" xr:uid="{00000000-0005-0000-0000-0000A3850000}"/>
    <cellStyle name="Komma 2 4 3 6 2" xfId="49038" xr:uid="{00000000-0005-0000-0000-0000A4850000}"/>
    <cellStyle name="Komma 2 4 3 7" xfId="49039" xr:uid="{00000000-0005-0000-0000-0000A5850000}"/>
    <cellStyle name="Komma 2 4 3_7. Other MTM adjustments" xfId="49040" xr:uid="{00000000-0005-0000-0000-0000A6850000}"/>
    <cellStyle name="Komma 2 4 4" xfId="40085" xr:uid="{00000000-0005-0000-0000-0000A7850000}"/>
    <cellStyle name="Komma 2 4 4 2" xfId="49041" xr:uid="{00000000-0005-0000-0000-0000A8850000}"/>
    <cellStyle name="Komma 2 4 4 2 2" xfId="49042" xr:uid="{00000000-0005-0000-0000-0000A9850000}"/>
    <cellStyle name="Komma 2 4 4 2 2 2" xfId="49043" xr:uid="{00000000-0005-0000-0000-0000AA850000}"/>
    <cellStyle name="Komma 2 4 4 2 2 2 2" xfId="49044" xr:uid="{00000000-0005-0000-0000-0000AB850000}"/>
    <cellStyle name="Komma 2 4 4 2 2 3" xfId="49045" xr:uid="{00000000-0005-0000-0000-0000AC850000}"/>
    <cellStyle name="Komma 2 4 4 2 2_7. Other MTM adjustments" xfId="49046" xr:uid="{00000000-0005-0000-0000-0000AD850000}"/>
    <cellStyle name="Komma 2 4 4 2 3" xfId="49047" xr:uid="{00000000-0005-0000-0000-0000AE850000}"/>
    <cellStyle name="Komma 2 4 4 2 3 2" xfId="49048" xr:uid="{00000000-0005-0000-0000-0000AF850000}"/>
    <cellStyle name="Komma 2 4 4 2 3 2 2" xfId="49049" xr:uid="{00000000-0005-0000-0000-0000B0850000}"/>
    <cellStyle name="Komma 2 4 4 2 3 3" xfId="49050" xr:uid="{00000000-0005-0000-0000-0000B1850000}"/>
    <cellStyle name="Komma 2 4 4 2 3_7. Other MTM adjustments" xfId="49051" xr:uid="{00000000-0005-0000-0000-0000B2850000}"/>
    <cellStyle name="Komma 2 4 4 2 4" xfId="49052" xr:uid="{00000000-0005-0000-0000-0000B3850000}"/>
    <cellStyle name="Komma 2 4 4 2 4 2" xfId="49053" xr:uid="{00000000-0005-0000-0000-0000B4850000}"/>
    <cellStyle name="Komma 2 4 4 2 5" xfId="49054" xr:uid="{00000000-0005-0000-0000-0000B5850000}"/>
    <cellStyle name="Komma 2 4 4 2_7. Other MTM adjustments" xfId="49055" xr:uid="{00000000-0005-0000-0000-0000B6850000}"/>
    <cellStyle name="Komma 2 4 4 3" xfId="49056" xr:uid="{00000000-0005-0000-0000-0000B7850000}"/>
    <cellStyle name="Komma 2 4 4 3 2" xfId="49057" xr:uid="{00000000-0005-0000-0000-0000B8850000}"/>
    <cellStyle name="Komma 2 4 4 3 2 2" xfId="49058" xr:uid="{00000000-0005-0000-0000-0000B9850000}"/>
    <cellStyle name="Komma 2 4 4 3 3" xfId="49059" xr:uid="{00000000-0005-0000-0000-0000BA850000}"/>
    <cellStyle name="Komma 2 4 4 3_7. Other MTM adjustments" xfId="49060" xr:uid="{00000000-0005-0000-0000-0000BB850000}"/>
    <cellStyle name="Komma 2 4 4 4" xfId="49061" xr:uid="{00000000-0005-0000-0000-0000BC850000}"/>
    <cellStyle name="Komma 2 4 4 4 2" xfId="49062" xr:uid="{00000000-0005-0000-0000-0000BD850000}"/>
    <cellStyle name="Komma 2 4 4 4 2 2" xfId="49063" xr:uid="{00000000-0005-0000-0000-0000BE850000}"/>
    <cellStyle name="Komma 2 4 4 4 3" xfId="49064" xr:uid="{00000000-0005-0000-0000-0000BF850000}"/>
    <cellStyle name="Komma 2 4 4 4_7. Other MTM adjustments" xfId="49065" xr:uid="{00000000-0005-0000-0000-0000C0850000}"/>
    <cellStyle name="Komma 2 4 4 5" xfId="49066" xr:uid="{00000000-0005-0000-0000-0000C1850000}"/>
    <cellStyle name="Komma 2 4 4 5 2" xfId="49067" xr:uid="{00000000-0005-0000-0000-0000C2850000}"/>
    <cellStyle name="Komma 2 4 4 5 2 2" xfId="49068" xr:uid="{00000000-0005-0000-0000-0000C3850000}"/>
    <cellStyle name="Komma 2 4 4 5 3" xfId="49069" xr:uid="{00000000-0005-0000-0000-0000C4850000}"/>
    <cellStyle name="Komma 2 4 4 5_7. Other MTM adjustments" xfId="49070" xr:uid="{00000000-0005-0000-0000-0000C5850000}"/>
    <cellStyle name="Komma 2 4 4 6" xfId="49071" xr:uid="{00000000-0005-0000-0000-0000C6850000}"/>
    <cellStyle name="Komma 2 4 4 6 2" xfId="49072" xr:uid="{00000000-0005-0000-0000-0000C7850000}"/>
    <cellStyle name="Komma 2 4 4 7" xfId="49073" xr:uid="{00000000-0005-0000-0000-0000C8850000}"/>
    <cellStyle name="Komma 2 4 4_7. Other MTM adjustments" xfId="49074" xr:uid="{00000000-0005-0000-0000-0000C9850000}"/>
    <cellStyle name="Komma 2 4 5" xfId="40081" xr:uid="{00000000-0005-0000-0000-0000CA850000}"/>
    <cellStyle name="Komma 2 4 5 2" xfId="49075" xr:uid="{00000000-0005-0000-0000-0000CB850000}"/>
    <cellStyle name="Komma 2 4 5 2 2" xfId="49076" xr:uid="{00000000-0005-0000-0000-0000CC850000}"/>
    <cellStyle name="Komma 2 4 5 2 2 2" xfId="49077" xr:uid="{00000000-0005-0000-0000-0000CD850000}"/>
    <cellStyle name="Komma 2 4 5 2 3" xfId="49078" xr:uid="{00000000-0005-0000-0000-0000CE850000}"/>
    <cellStyle name="Komma 2 4 5 2_7. Other MTM adjustments" xfId="49079" xr:uid="{00000000-0005-0000-0000-0000CF850000}"/>
    <cellStyle name="Komma 2 4 5 3" xfId="49080" xr:uid="{00000000-0005-0000-0000-0000D0850000}"/>
    <cellStyle name="Komma 2 4 5 3 2" xfId="49081" xr:uid="{00000000-0005-0000-0000-0000D1850000}"/>
    <cellStyle name="Komma 2 4 5 3 2 2" xfId="49082" xr:uid="{00000000-0005-0000-0000-0000D2850000}"/>
    <cellStyle name="Komma 2 4 5 3 3" xfId="49083" xr:uid="{00000000-0005-0000-0000-0000D3850000}"/>
    <cellStyle name="Komma 2 4 5 3_7. Other MTM adjustments" xfId="49084" xr:uid="{00000000-0005-0000-0000-0000D4850000}"/>
    <cellStyle name="Komma 2 4 5 4" xfId="49085" xr:uid="{00000000-0005-0000-0000-0000D5850000}"/>
    <cellStyle name="Komma 2 4 5 4 2" xfId="49086" xr:uid="{00000000-0005-0000-0000-0000D6850000}"/>
    <cellStyle name="Komma 2 4 5 4 2 2" xfId="49087" xr:uid="{00000000-0005-0000-0000-0000D7850000}"/>
    <cellStyle name="Komma 2 4 5 4 3" xfId="49088" xr:uid="{00000000-0005-0000-0000-0000D8850000}"/>
    <cellStyle name="Komma 2 4 5 4_7. Other MTM adjustments" xfId="49089" xr:uid="{00000000-0005-0000-0000-0000D9850000}"/>
    <cellStyle name="Komma 2 4 5 5" xfId="49090" xr:uid="{00000000-0005-0000-0000-0000DA850000}"/>
    <cellStyle name="Komma 2 4 5 5 2" xfId="49091" xr:uid="{00000000-0005-0000-0000-0000DB850000}"/>
    <cellStyle name="Komma 2 4 5 6" xfId="49092" xr:uid="{00000000-0005-0000-0000-0000DC850000}"/>
    <cellStyle name="Komma 2 4 5_7. Other MTM adjustments" xfId="49093" xr:uid="{00000000-0005-0000-0000-0000DD850000}"/>
    <cellStyle name="Komma 2 4 6" xfId="49094" xr:uid="{00000000-0005-0000-0000-0000DE850000}"/>
    <cellStyle name="Komma 2 4 6 2" xfId="49095" xr:uid="{00000000-0005-0000-0000-0000DF850000}"/>
    <cellStyle name="Komma 2 4 6 2 2" xfId="49096" xr:uid="{00000000-0005-0000-0000-0000E0850000}"/>
    <cellStyle name="Komma 2 4 6 3" xfId="49097" xr:uid="{00000000-0005-0000-0000-0000E1850000}"/>
    <cellStyle name="Komma 2 4 6_7. Other MTM adjustments" xfId="49098" xr:uid="{00000000-0005-0000-0000-0000E2850000}"/>
    <cellStyle name="Komma 2 4 7" xfId="49099" xr:uid="{00000000-0005-0000-0000-0000E3850000}"/>
    <cellStyle name="Komma 2 4 7 2" xfId="49100" xr:uid="{00000000-0005-0000-0000-0000E4850000}"/>
    <cellStyle name="Komma 2 4 7 2 2" xfId="49101" xr:uid="{00000000-0005-0000-0000-0000E5850000}"/>
    <cellStyle name="Komma 2 4 7 3" xfId="49102" xr:uid="{00000000-0005-0000-0000-0000E6850000}"/>
    <cellStyle name="Komma 2 4 7_7. Other MTM adjustments" xfId="49103" xr:uid="{00000000-0005-0000-0000-0000E7850000}"/>
    <cellStyle name="Komma 2 4 8" xfId="49104" xr:uid="{00000000-0005-0000-0000-0000E8850000}"/>
    <cellStyle name="Komma 2 4 8 2" xfId="49105" xr:uid="{00000000-0005-0000-0000-0000E9850000}"/>
    <cellStyle name="Komma 2 4 8 2 2" xfId="49106" xr:uid="{00000000-0005-0000-0000-0000EA850000}"/>
    <cellStyle name="Komma 2 4 8 3" xfId="49107" xr:uid="{00000000-0005-0000-0000-0000EB850000}"/>
    <cellStyle name="Komma 2 4 8_7. Other MTM adjustments" xfId="49108" xr:uid="{00000000-0005-0000-0000-0000EC850000}"/>
    <cellStyle name="Komma 2 4 9" xfId="49109" xr:uid="{00000000-0005-0000-0000-0000ED850000}"/>
    <cellStyle name="Komma 2 4_7. Other MTM adjustments" xfId="49110" xr:uid="{00000000-0005-0000-0000-0000EE850000}"/>
    <cellStyle name="Komma 2 5" xfId="7470" xr:uid="{00000000-0005-0000-0000-0000EF850000}"/>
    <cellStyle name="Komma 2 5 10" xfId="49111" xr:uid="{00000000-0005-0000-0000-0000F0850000}"/>
    <cellStyle name="Komma 2 5 2" xfId="40087" xr:uid="{00000000-0005-0000-0000-0000F1850000}"/>
    <cellStyle name="Komma 2 5 2 2" xfId="49112" xr:uid="{00000000-0005-0000-0000-0000F2850000}"/>
    <cellStyle name="Komma 2 5 2 2 2" xfId="49113" xr:uid="{00000000-0005-0000-0000-0000F3850000}"/>
    <cellStyle name="Komma 2 5 2 2 2 2" xfId="49114" xr:uid="{00000000-0005-0000-0000-0000F4850000}"/>
    <cellStyle name="Komma 2 5 2 2 2 2 2" xfId="49115" xr:uid="{00000000-0005-0000-0000-0000F5850000}"/>
    <cellStyle name="Komma 2 5 2 2 2 3" xfId="49116" xr:uid="{00000000-0005-0000-0000-0000F6850000}"/>
    <cellStyle name="Komma 2 5 2 2 2_7. Other MTM adjustments" xfId="49117" xr:uid="{00000000-0005-0000-0000-0000F7850000}"/>
    <cellStyle name="Komma 2 5 2 2 3" xfId="49118" xr:uid="{00000000-0005-0000-0000-0000F8850000}"/>
    <cellStyle name="Komma 2 5 2 2 3 2" xfId="49119" xr:uid="{00000000-0005-0000-0000-0000F9850000}"/>
    <cellStyle name="Komma 2 5 2 2 3 2 2" xfId="49120" xr:uid="{00000000-0005-0000-0000-0000FA850000}"/>
    <cellStyle name="Komma 2 5 2 2 3 3" xfId="49121" xr:uid="{00000000-0005-0000-0000-0000FB850000}"/>
    <cellStyle name="Komma 2 5 2 2 3_7. Other MTM adjustments" xfId="49122" xr:uid="{00000000-0005-0000-0000-0000FC850000}"/>
    <cellStyle name="Komma 2 5 2 2 4" xfId="49123" xr:uid="{00000000-0005-0000-0000-0000FD850000}"/>
    <cellStyle name="Komma 2 5 2 2 4 2" xfId="49124" xr:uid="{00000000-0005-0000-0000-0000FE850000}"/>
    <cellStyle name="Komma 2 5 2 2 4 2 2" xfId="49125" xr:uid="{00000000-0005-0000-0000-0000FF850000}"/>
    <cellStyle name="Komma 2 5 2 2 4 3" xfId="49126" xr:uid="{00000000-0005-0000-0000-000000860000}"/>
    <cellStyle name="Komma 2 5 2 2 4_7. Other MTM adjustments" xfId="49127" xr:uid="{00000000-0005-0000-0000-000001860000}"/>
    <cellStyle name="Komma 2 5 2 2 5" xfId="49128" xr:uid="{00000000-0005-0000-0000-000002860000}"/>
    <cellStyle name="Komma 2 5 2 2 5 2" xfId="49129" xr:uid="{00000000-0005-0000-0000-000003860000}"/>
    <cellStyle name="Komma 2 5 2 2 6" xfId="49130" xr:uid="{00000000-0005-0000-0000-000004860000}"/>
    <cellStyle name="Komma 2 5 2 2_7. Other MTM adjustments" xfId="49131" xr:uid="{00000000-0005-0000-0000-000005860000}"/>
    <cellStyle name="Komma 2 5 2 3" xfId="49132" xr:uid="{00000000-0005-0000-0000-000006860000}"/>
    <cellStyle name="Komma 2 5 2 3 2" xfId="49133" xr:uid="{00000000-0005-0000-0000-000007860000}"/>
    <cellStyle name="Komma 2 5 2 3 2 2" xfId="49134" xr:uid="{00000000-0005-0000-0000-000008860000}"/>
    <cellStyle name="Komma 2 5 2 3 3" xfId="49135" xr:uid="{00000000-0005-0000-0000-000009860000}"/>
    <cellStyle name="Komma 2 5 2 3_7. Other MTM adjustments" xfId="49136" xr:uid="{00000000-0005-0000-0000-00000A860000}"/>
    <cellStyle name="Komma 2 5 2 4" xfId="49137" xr:uid="{00000000-0005-0000-0000-00000B860000}"/>
    <cellStyle name="Komma 2 5 2 4 2" xfId="49138" xr:uid="{00000000-0005-0000-0000-00000C860000}"/>
    <cellStyle name="Komma 2 5 2 4 2 2" xfId="49139" xr:uid="{00000000-0005-0000-0000-00000D860000}"/>
    <cellStyle name="Komma 2 5 2 4 3" xfId="49140" xr:uid="{00000000-0005-0000-0000-00000E860000}"/>
    <cellStyle name="Komma 2 5 2 4_7. Other MTM adjustments" xfId="49141" xr:uid="{00000000-0005-0000-0000-00000F860000}"/>
    <cellStyle name="Komma 2 5 2 5" xfId="49142" xr:uid="{00000000-0005-0000-0000-000010860000}"/>
    <cellStyle name="Komma 2 5 2 5 2" xfId="49143" xr:uid="{00000000-0005-0000-0000-000011860000}"/>
    <cellStyle name="Komma 2 5 2 5 2 2" xfId="49144" xr:uid="{00000000-0005-0000-0000-000012860000}"/>
    <cellStyle name="Komma 2 5 2 5 3" xfId="49145" xr:uid="{00000000-0005-0000-0000-000013860000}"/>
    <cellStyle name="Komma 2 5 2 5_7. Other MTM adjustments" xfId="49146" xr:uid="{00000000-0005-0000-0000-000014860000}"/>
    <cellStyle name="Komma 2 5 2 6" xfId="49147" xr:uid="{00000000-0005-0000-0000-000015860000}"/>
    <cellStyle name="Komma 2 5 2 6 2" xfId="49148" xr:uid="{00000000-0005-0000-0000-000016860000}"/>
    <cellStyle name="Komma 2 5 2 6 2 2" xfId="49149" xr:uid="{00000000-0005-0000-0000-000017860000}"/>
    <cellStyle name="Komma 2 5 2 6 3" xfId="49150" xr:uid="{00000000-0005-0000-0000-000018860000}"/>
    <cellStyle name="Komma 2 5 2 6_7. Other MTM adjustments" xfId="49151" xr:uid="{00000000-0005-0000-0000-000019860000}"/>
    <cellStyle name="Komma 2 5 2 7" xfId="49152" xr:uid="{00000000-0005-0000-0000-00001A860000}"/>
    <cellStyle name="Komma 2 5 2 7 2" xfId="49153" xr:uid="{00000000-0005-0000-0000-00001B860000}"/>
    <cellStyle name="Komma 2 5 2 8" xfId="49154" xr:uid="{00000000-0005-0000-0000-00001C860000}"/>
    <cellStyle name="Komma 2 5 2_7. Other MTM adjustments" xfId="49155" xr:uid="{00000000-0005-0000-0000-00001D860000}"/>
    <cellStyle name="Komma 2 5 3" xfId="40086" xr:uid="{00000000-0005-0000-0000-00001E860000}"/>
    <cellStyle name="Komma 2 5 3 2" xfId="49156" xr:uid="{00000000-0005-0000-0000-00001F860000}"/>
    <cellStyle name="Komma 2 5 3 2 2" xfId="49157" xr:uid="{00000000-0005-0000-0000-000020860000}"/>
    <cellStyle name="Komma 2 5 3 2 2 2" xfId="49158" xr:uid="{00000000-0005-0000-0000-000021860000}"/>
    <cellStyle name="Komma 2 5 3 2 2 2 2" xfId="49159" xr:uid="{00000000-0005-0000-0000-000022860000}"/>
    <cellStyle name="Komma 2 5 3 2 2 3" xfId="49160" xr:uid="{00000000-0005-0000-0000-000023860000}"/>
    <cellStyle name="Komma 2 5 3 2 2_7. Other MTM adjustments" xfId="49161" xr:uid="{00000000-0005-0000-0000-000024860000}"/>
    <cellStyle name="Komma 2 5 3 2 3" xfId="49162" xr:uid="{00000000-0005-0000-0000-000025860000}"/>
    <cellStyle name="Komma 2 5 3 2 3 2" xfId="49163" xr:uid="{00000000-0005-0000-0000-000026860000}"/>
    <cellStyle name="Komma 2 5 3 2 3 2 2" xfId="49164" xr:uid="{00000000-0005-0000-0000-000027860000}"/>
    <cellStyle name="Komma 2 5 3 2 3 3" xfId="49165" xr:uid="{00000000-0005-0000-0000-000028860000}"/>
    <cellStyle name="Komma 2 5 3 2 3_7. Other MTM adjustments" xfId="49166" xr:uid="{00000000-0005-0000-0000-000029860000}"/>
    <cellStyle name="Komma 2 5 3 2 4" xfId="49167" xr:uid="{00000000-0005-0000-0000-00002A860000}"/>
    <cellStyle name="Komma 2 5 3 2 4 2" xfId="49168" xr:uid="{00000000-0005-0000-0000-00002B860000}"/>
    <cellStyle name="Komma 2 5 3 2 4 2 2" xfId="49169" xr:uid="{00000000-0005-0000-0000-00002C860000}"/>
    <cellStyle name="Komma 2 5 3 2 4 3" xfId="49170" xr:uid="{00000000-0005-0000-0000-00002D860000}"/>
    <cellStyle name="Komma 2 5 3 2 4_7. Other MTM adjustments" xfId="49171" xr:uid="{00000000-0005-0000-0000-00002E860000}"/>
    <cellStyle name="Komma 2 5 3 2 5" xfId="49172" xr:uid="{00000000-0005-0000-0000-00002F860000}"/>
    <cellStyle name="Komma 2 5 3 2 5 2" xfId="49173" xr:uid="{00000000-0005-0000-0000-000030860000}"/>
    <cellStyle name="Komma 2 5 3 2 6" xfId="49174" xr:uid="{00000000-0005-0000-0000-000031860000}"/>
    <cellStyle name="Komma 2 5 3 2_7. Other MTM adjustments" xfId="49175" xr:uid="{00000000-0005-0000-0000-000032860000}"/>
    <cellStyle name="Komma 2 5 3 3" xfId="49176" xr:uid="{00000000-0005-0000-0000-000033860000}"/>
    <cellStyle name="Komma 2 5 3 3 2" xfId="49177" xr:uid="{00000000-0005-0000-0000-000034860000}"/>
    <cellStyle name="Komma 2 5 3 3 2 2" xfId="49178" xr:uid="{00000000-0005-0000-0000-000035860000}"/>
    <cellStyle name="Komma 2 5 3 3 3" xfId="49179" xr:uid="{00000000-0005-0000-0000-000036860000}"/>
    <cellStyle name="Komma 2 5 3 3_7. Other MTM adjustments" xfId="49180" xr:uid="{00000000-0005-0000-0000-000037860000}"/>
    <cellStyle name="Komma 2 5 3 4" xfId="49181" xr:uid="{00000000-0005-0000-0000-000038860000}"/>
    <cellStyle name="Komma 2 5 3 4 2" xfId="49182" xr:uid="{00000000-0005-0000-0000-000039860000}"/>
    <cellStyle name="Komma 2 5 3 4 2 2" xfId="49183" xr:uid="{00000000-0005-0000-0000-00003A860000}"/>
    <cellStyle name="Komma 2 5 3 4 3" xfId="49184" xr:uid="{00000000-0005-0000-0000-00003B860000}"/>
    <cellStyle name="Komma 2 5 3 4_7. Other MTM adjustments" xfId="49185" xr:uid="{00000000-0005-0000-0000-00003C860000}"/>
    <cellStyle name="Komma 2 5 3 5" xfId="49186" xr:uid="{00000000-0005-0000-0000-00003D860000}"/>
    <cellStyle name="Komma 2 5 3 5 2" xfId="49187" xr:uid="{00000000-0005-0000-0000-00003E860000}"/>
    <cellStyle name="Komma 2 5 3 5 2 2" xfId="49188" xr:uid="{00000000-0005-0000-0000-00003F860000}"/>
    <cellStyle name="Komma 2 5 3 5 3" xfId="49189" xr:uid="{00000000-0005-0000-0000-000040860000}"/>
    <cellStyle name="Komma 2 5 3 5_7. Other MTM adjustments" xfId="49190" xr:uid="{00000000-0005-0000-0000-000041860000}"/>
    <cellStyle name="Komma 2 5 3 6" xfId="49191" xr:uid="{00000000-0005-0000-0000-000042860000}"/>
    <cellStyle name="Komma 2 5 3 6 2" xfId="49192" xr:uid="{00000000-0005-0000-0000-000043860000}"/>
    <cellStyle name="Komma 2 5 3 7" xfId="49193" xr:uid="{00000000-0005-0000-0000-000044860000}"/>
    <cellStyle name="Komma 2 5 3_7. Other MTM adjustments" xfId="49194" xr:uid="{00000000-0005-0000-0000-000045860000}"/>
    <cellStyle name="Komma 2 5 4" xfId="49195" xr:uid="{00000000-0005-0000-0000-000046860000}"/>
    <cellStyle name="Komma 2 5 4 2" xfId="49196" xr:uid="{00000000-0005-0000-0000-000047860000}"/>
    <cellStyle name="Komma 2 5 4 2 2" xfId="49197" xr:uid="{00000000-0005-0000-0000-000048860000}"/>
    <cellStyle name="Komma 2 5 4 2 2 2" xfId="49198" xr:uid="{00000000-0005-0000-0000-000049860000}"/>
    <cellStyle name="Komma 2 5 4 2 3" xfId="49199" xr:uid="{00000000-0005-0000-0000-00004A860000}"/>
    <cellStyle name="Komma 2 5 4 2_7. Other MTM adjustments" xfId="49200" xr:uid="{00000000-0005-0000-0000-00004B860000}"/>
    <cellStyle name="Komma 2 5 4 3" xfId="49201" xr:uid="{00000000-0005-0000-0000-00004C860000}"/>
    <cellStyle name="Komma 2 5 4 3 2" xfId="49202" xr:uid="{00000000-0005-0000-0000-00004D860000}"/>
    <cellStyle name="Komma 2 5 4 3 2 2" xfId="49203" xr:uid="{00000000-0005-0000-0000-00004E860000}"/>
    <cellStyle name="Komma 2 5 4 3 3" xfId="49204" xr:uid="{00000000-0005-0000-0000-00004F860000}"/>
    <cellStyle name="Komma 2 5 4 3_7. Other MTM adjustments" xfId="49205" xr:uid="{00000000-0005-0000-0000-000050860000}"/>
    <cellStyle name="Komma 2 5 4 4" xfId="49206" xr:uid="{00000000-0005-0000-0000-000051860000}"/>
    <cellStyle name="Komma 2 5 4 4 2" xfId="49207" xr:uid="{00000000-0005-0000-0000-000052860000}"/>
    <cellStyle name="Komma 2 5 4 4 2 2" xfId="49208" xr:uid="{00000000-0005-0000-0000-000053860000}"/>
    <cellStyle name="Komma 2 5 4 4 3" xfId="49209" xr:uid="{00000000-0005-0000-0000-000054860000}"/>
    <cellStyle name="Komma 2 5 4 4_7. Other MTM adjustments" xfId="49210" xr:uid="{00000000-0005-0000-0000-000055860000}"/>
    <cellStyle name="Komma 2 5 4 5" xfId="49211" xr:uid="{00000000-0005-0000-0000-000056860000}"/>
    <cellStyle name="Komma 2 5 4 5 2" xfId="49212" xr:uid="{00000000-0005-0000-0000-000057860000}"/>
    <cellStyle name="Komma 2 5 4 6" xfId="49213" xr:uid="{00000000-0005-0000-0000-000058860000}"/>
    <cellStyle name="Komma 2 5 4_7. Other MTM adjustments" xfId="49214" xr:uid="{00000000-0005-0000-0000-000059860000}"/>
    <cellStyle name="Komma 2 5 5" xfId="49215" xr:uid="{00000000-0005-0000-0000-00005A860000}"/>
    <cellStyle name="Komma 2 5 5 2" xfId="49216" xr:uid="{00000000-0005-0000-0000-00005B860000}"/>
    <cellStyle name="Komma 2 5 5 2 2" xfId="49217" xr:uid="{00000000-0005-0000-0000-00005C860000}"/>
    <cellStyle name="Komma 2 5 5 3" xfId="49218" xr:uid="{00000000-0005-0000-0000-00005D860000}"/>
    <cellStyle name="Komma 2 5 5_7. Other MTM adjustments" xfId="49219" xr:uid="{00000000-0005-0000-0000-00005E860000}"/>
    <cellStyle name="Komma 2 5 6" xfId="49220" xr:uid="{00000000-0005-0000-0000-00005F860000}"/>
    <cellStyle name="Komma 2 5 6 2" xfId="49221" xr:uid="{00000000-0005-0000-0000-000060860000}"/>
    <cellStyle name="Komma 2 5 6 2 2" xfId="49222" xr:uid="{00000000-0005-0000-0000-000061860000}"/>
    <cellStyle name="Komma 2 5 6 3" xfId="49223" xr:uid="{00000000-0005-0000-0000-000062860000}"/>
    <cellStyle name="Komma 2 5 6_7. Other MTM adjustments" xfId="49224" xr:uid="{00000000-0005-0000-0000-000063860000}"/>
    <cellStyle name="Komma 2 5 7" xfId="49225" xr:uid="{00000000-0005-0000-0000-000064860000}"/>
    <cellStyle name="Komma 2 5 7 2" xfId="49226" xr:uid="{00000000-0005-0000-0000-000065860000}"/>
    <cellStyle name="Komma 2 5 7 2 2" xfId="49227" xr:uid="{00000000-0005-0000-0000-000066860000}"/>
    <cellStyle name="Komma 2 5 7 3" xfId="49228" xr:uid="{00000000-0005-0000-0000-000067860000}"/>
    <cellStyle name="Komma 2 5 7_7. Other MTM adjustments" xfId="49229" xr:uid="{00000000-0005-0000-0000-000068860000}"/>
    <cellStyle name="Komma 2 5 8" xfId="49230" xr:uid="{00000000-0005-0000-0000-000069860000}"/>
    <cellStyle name="Komma 2 5 8 2" xfId="49231" xr:uid="{00000000-0005-0000-0000-00006A860000}"/>
    <cellStyle name="Komma 2 5 8 2 2" xfId="49232" xr:uid="{00000000-0005-0000-0000-00006B860000}"/>
    <cellStyle name="Komma 2 5 8 3" xfId="49233" xr:uid="{00000000-0005-0000-0000-00006C860000}"/>
    <cellStyle name="Komma 2 5 8_7. Other MTM adjustments" xfId="49234" xr:uid="{00000000-0005-0000-0000-00006D860000}"/>
    <cellStyle name="Komma 2 5 9" xfId="49235" xr:uid="{00000000-0005-0000-0000-00006E860000}"/>
    <cellStyle name="Komma 2 5 9 2" xfId="49236" xr:uid="{00000000-0005-0000-0000-00006F860000}"/>
    <cellStyle name="Komma 2 5_7. Other MTM adjustments" xfId="49237" xr:uid="{00000000-0005-0000-0000-000070860000}"/>
    <cellStyle name="Komma 2 6" xfId="7471" xr:uid="{00000000-0005-0000-0000-000071860000}"/>
    <cellStyle name="Komma 2 6 2" xfId="24449" xr:uid="{00000000-0005-0000-0000-000072860000}"/>
    <cellStyle name="Komma 2 6 2 2" xfId="49238" xr:uid="{00000000-0005-0000-0000-000073860000}"/>
    <cellStyle name="Komma 2 6 2 2 2" xfId="49239" xr:uid="{00000000-0005-0000-0000-000074860000}"/>
    <cellStyle name="Komma 2 6 2 2 2 2" xfId="49240" xr:uid="{00000000-0005-0000-0000-000075860000}"/>
    <cellStyle name="Komma 2 6 2 2 3" xfId="49241" xr:uid="{00000000-0005-0000-0000-000076860000}"/>
    <cellStyle name="Komma 2 6 2 2_7. Other MTM adjustments" xfId="49242" xr:uid="{00000000-0005-0000-0000-000077860000}"/>
    <cellStyle name="Komma 2 6 2 3" xfId="49243" xr:uid="{00000000-0005-0000-0000-000078860000}"/>
    <cellStyle name="Komma 2 6 2 3 2" xfId="49244" xr:uid="{00000000-0005-0000-0000-000079860000}"/>
    <cellStyle name="Komma 2 6 2 3 2 2" xfId="49245" xr:uid="{00000000-0005-0000-0000-00007A860000}"/>
    <cellStyle name="Komma 2 6 2 3 3" xfId="49246" xr:uid="{00000000-0005-0000-0000-00007B860000}"/>
    <cellStyle name="Komma 2 6 2 3_7. Other MTM adjustments" xfId="49247" xr:uid="{00000000-0005-0000-0000-00007C860000}"/>
    <cellStyle name="Komma 2 6 2 4" xfId="49248" xr:uid="{00000000-0005-0000-0000-00007D860000}"/>
    <cellStyle name="Komma 2 6 2 4 2" xfId="49249" xr:uid="{00000000-0005-0000-0000-00007E860000}"/>
    <cellStyle name="Komma 2 6 2 4 2 2" xfId="49250" xr:uid="{00000000-0005-0000-0000-00007F860000}"/>
    <cellStyle name="Komma 2 6 2 4 3" xfId="49251" xr:uid="{00000000-0005-0000-0000-000080860000}"/>
    <cellStyle name="Komma 2 6 2 4_7. Other MTM adjustments" xfId="49252" xr:uid="{00000000-0005-0000-0000-000081860000}"/>
    <cellStyle name="Komma 2 6 2 5" xfId="49253" xr:uid="{00000000-0005-0000-0000-000082860000}"/>
    <cellStyle name="Komma 2 6 2 5 2" xfId="49254" xr:uid="{00000000-0005-0000-0000-000083860000}"/>
    <cellStyle name="Komma 2 6 2 6" xfId="49255" xr:uid="{00000000-0005-0000-0000-000084860000}"/>
    <cellStyle name="Komma 2 6 2_7. Other MTM adjustments" xfId="49256" xr:uid="{00000000-0005-0000-0000-000085860000}"/>
    <cellStyle name="Komma 2 6 3" xfId="40088" xr:uid="{00000000-0005-0000-0000-000086860000}"/>
    <cellStyle name="Komma 2 6 3 2" xfId="49257" xr:uid="{00000000-0005-0000-0000-000087860000}"/>
    <cellStyle name="Komma 2 6 3 2 2" xfId="49258" xr:uid="{00000000-0005-0000-0000-000088860000}"/>
    <cellStyle name="Komma 2 6 3 3" xfId="49259" xr:uid="{00000000-0005-0000-0000-000089860000}"/>
    <cellStyle name="Komma 2 6 3_7. Other MTM adjustments" xfId="49260" xr:uid="{00000000-0005-0000-0000-00008A860000}"/>
    <cellStyle name="Komma 2 6 4" xfId="49261" xr:uid="{00000000-0005-0000-0000-00008B860000}"/>
    <cellStyle name="Komma 2 6 4 2" xfId="49262" xr:uid="{00000000-0005-0000-0000-00008C860000}"/>
    <cellStyle name="Komma 2 6 4 2 2" xfId="49263" xr:uid="{00000000-0005-0000-0000-00008D860000}"/>
    <cellStyle name="Komma 2 6 4 3" xfId="49264" xr:uid="{00000000-0005-0000-0000-00008E860000}"/>
    <cellStyle name="Komma 2 6 4_7. Other MTM adjustments" xfId="49265" xr:uid="{00000000-0005-0000-0000-00008F860000}"/>
    <cellStyle name="Komma 2 6 5" xfId="49266" xr:uid="{00000000-0005-0000-0000-000090860000}"/>
    <cellStyle name="Komma 2 6 5 2" xfId="49267" xr:uid="{00000000-0005-0000-0000-000091860000}"/>
    <cellStyle name="Komma 2 6 5 2 2" xfId="49268" xr:uid="{00000000-0005-0000-0000-000092860000}"/>
    <cellStyle name="Komma 2 6 5 3" xfId="49269" xr:uid="{00000000-0005-0000-0000-000093860000}"/>
    <cellStyle name="Komma 2 6 5_7. Other MTM adjustments" xfId="49270" xr:uid="{00000000-0005-0000-0000-000094860000}"/>
    <cellStyle name="Komma 2 6 6" xfId="49271" xr:uid="{00000000-0005-0000-0000-000095860000}"/>
    <cellStyle name="Komma 2 6 6 2" xfId="49272" xr:uid="{00000000-0005-0000-0000-000096860000}"/>
    <cellStyle name="Komma 2 6 6 2 2" xfId="49273" xr:uid="{00000000-0005-0000-0000-000097860000}"/>
    <cellStyle name="Komma 2 6 6 3" xfId="49274" xr:uid="{00000000-0005-0000-0000-000098860000}"/>
    <cellStyle name="Komma 2 6 6_7. Other MTM adjustments" xfId="49275" xr:uid="{00000000-0005-0000-0000-000099860000}"/>
    <cellStyle name="Komma 2 6 7" xfId="49276" xr:uid="{00000000-0005-0000-0000-00009A860000}"/>
    <cellStyle name="Komma 2 6_7. Other MTM adjustments" xfId="49277" xr:uid="{00000000-0005-0000-0000-00009B860000}"/>
    <cellStyle name="Komma 2 7" xfId="7472" xr:uid="{00000000-0005-0000-0000-00009C860000}"/>
    <cellStyle name="Komma 2 7 2" xfId="40089" xr:uid="{00000000-0005-0000-0000-00009D860000}"/>
    <cellStyle name="Komma 2 7 2 2" xfId="49278" xr:uid="{00000000-0005-0000-0000-00009E860000}"/>
    <cellStyle name="Komma 2 7 2 2 2" xfId="49279" xr:uid="{00000000-0005-0000-0000-00009F860000}"/>
    <cellStyle name="Komma 2 7 2 2 2 2" xfId="49280" xr:uid="{00000000-0005-0000-0000-0000A0860000}"/>
    <cellStyle name="Komma 2 7 2 2 3" xfId="49281" xr:uid="{00000000-0005-0000-0000-0000A1860000}"/>
    <cellStyle name="Komma 2 7 2 2_7. Other MTM adjustments" xfId="49282" xr:uid="{00000000-0005-0000-0000-0000A2860000}"/>
    <cellStyle name="Komma 2 7 2 3" xfId="49283" xr:uid="{00000000-0005-0000-0000-0000A3860000}"/>
    <cellStyle name="Komma 2 7 2 3 2" xfId="49284" xr:uid="{00000000-0005-0000-0000-0000A4860000}"/>
    <cellStyle name="Komma 2 7 2 3 2 2" xfId="49285" xr:uid="{00000000-0005-0000-0000-0000A5860000}"/>
    <cellStyle name="Komma 2 7 2 3 3" xfId="49286" xr:uid="{00000000-0005-0000-0000-0000A6860000}"/>
    <cellStyle name="Komma 2 7 2 3_7. Other MTM adjustments" xfId="49287" xr:uid="{00000000-0005-0000-0000-0000A7860000}"/>
    <cellStyle name="Komma 2 7 2 4" xfId="49288" xr:uid="{00000000-0005-0000-0000-0000A8860000}"/>
    <cellStyle name="Komma 2 7 2 4 2" xfId="49289" xr:uid="{00000000-0005-0000-0000-0000A9860000}"/>
    <cellStyle name="Komma 2 7 2 4 2 2" xfId="49290" xr:uid="{00000000-0005-0000-0000-0000AA860000}"/>
    <cellStyle name="Komma 2 7 2 4 3" xfId="49291" xr:uid="{00000000-0005-0000-0000-0000AB860000}"/>
    <cellStyle name="Komma 2 7 2 4_7. Other MTM adjustments" xfId="49292" xr:uid="{00000000-0005-0000-0000-0000AC860000}"/>
    <cellStyle name="Komma 2 7 2 5" xfId="49293" xr:uid="{00000000-0005-0000-0000-0000AD860000}"/>
    <cellStyle name="Komma 2 7 2 5 2" xfId="49294" xr:uid="{00000000-0005-0000-0000-0000AE860000}"/>
    <cellStyle name="Komma 2 7 2 6" xfId="49295" xr:uid="{00000000-0005-0000-0000-0000AF860000}"/>
    <cellStyle name="Komma 2 7 2_7. Other MTM adjustments" xfId="49296" xr:uid="{00000000-0005-0000-0000-0000B0860000}"/>
    <cellStyle name="Komma 2 7 3" xfId="49297" xr:uid="{00000000-0005-0000-0000-0000B1860000}"/>
    <cellStyle name="Komma 2 7 3 2" xfId="49298" xr:uid="{00000000-0005-0000-0000-0000B2860000}"/>
    <cellStyle name="Komma 2 7 3 2 2" xfId="49299" xr:uid="{00000000-0005-0000-0000-0000B3860000}"/>
    <cellStyle name="Komma 2 7 3 3" xfId="49300" xr:uid="{00000000-0005-0000-0000-0000B4860000}"/>
    <cellStyle name="Komma 2 7 3_7. Other MTM adjustments" xfId="49301" xr:uid="{00000000-0005-0000-0000-0000B5860000}"/>
    <cellStyle name="Komma 2 7 4" xfId="49302" xr:uid="{00000000-0005-0000-0000-0000B6860000}"/>
    <cellStyle name="Komma 2 7 4 2" xfId="49303" xr:uid="{00000000-0005-0000-0000-0000B7860000}"/>
    <cellStyle name="Komma 2 7 4 2 2" xfId="49304" xr:uid="{00000000-0005-0000-0000-0000B8860000}"/>
    <cellStyle name="Komma 2 7 4 3" xfId="49305" xr:uid="{00000000-0005-0000-0000-0000B9860000}"/>
    <cellStyle name="Komma 2 7 4_7. Other MTM adjustments" xfId="49306" xr:uid="{00000000-0005-0000-0000-0000BA860000}"/>
    <cellStyle name="Komma 2 7 5" xfId="49307" xr:uid="{00000000-0005-0000-0000-0000BB860000}"/>
    <cellStyle name="Komma 2 7 5 2" xfId="49308" xr:uid="{00000000-0005-0000-0000-0000BC860000}"/>
    <cellStyle name="Komma 2 7 5 2 2" xfId="49309" xr:uid="{00000000-0005-0000-0000-0000BD860000}"/>
    <cellStyle name="Komma 2 7 5 3" xfId="49310" xr:uid="{00000000-0005-0000-0000-0000BE860000}"/>
    <cellStyle name="Komma 2 7 5_7. Other MTM adjustments" xfId="49311" xr:uid="{00000000-0005-0000-0000-0000BF860000}"/>
    <cellStyle name="Komma 2 7 6" xfId="49312" xr:uid="{00000000-0005-0000-0000-0000C0860000}"/>
    <cellStyle name="Komma 2 7 6 2" xfId="49313" xr:uid="{00000000-0005-0000-0000-0000C1860000}"/>
    <cellStyle name="Komma 2 7 7" xfId="49314" xr:uid="{00000000-0005-0000-0000-0000C2860000}"/>
    <cellStyle name="Komma 2 7_7. Other MTM adjustments" xfId="49315" xr:uid="{00000000-0005-0000-0000-0000C3860000}"/>
    <cellStyle name="Komma 2 8" xfId="36061" xr:uid="{00000000-0005-0000-0000-0000C4860000}"/>
    <cellStyle name="Komma 2 8 2" xfId="49316" xr:uid="{00000000-0005-0000-0000-0000C5860000}"/>
    <cellStyle name="Komma 2 8 2 2" xfId="49317" xr:uid="{00000000-0005-0000-0000-0000C6860000}"/>
    <cellStyle name="Komma 2 8 2 2 2" xfId="49318" xr:uid="{00000000-0005-0000-0000-0000C7860000}"/>
    <cellStyle name="Komma 2 8 2 2 2 2" xfId="49319" xr:uid="{00000000-0005-0000-0000-0000C8860000}"/>
    <cellStyle name="Komma 2 8 2 2 3" xfId="49320" xr:uid="{00000000-0005-0000-0000-0000C9860000}"/>
    <cellStyle name="Komma 2 8 2 2_7. Other MTM adjustments" xfId="49321" xr:uid="{00000000-0005-0000-0000-0000CA860000}"/>
    <cellStyle name="Komma 2 8 2 3" xfId="49322" xr:uid="{00000000-0005-0000-0000-0000CB860000}"/>
    <cellStyle name="Komma 2 8 2 3 2" xfId="49323" xr:uid="{00000000-0005-0000-0000-0000CC860000}"/>
    <cellStyle name="Komma 2 8 2 3 2 2" xfId="49324" xr:uid="{00000000-0005-0000-0000-0000CD860000}"/>
    <cellStyle name="Komma 2 8 2 3 3" xfId="49325" xr:uid="{00000000-0005-0000-0000-0000CE860000}"/>
    <cellStyle name="Komma 2 8 2 3_7. Other MTM adjustments" xfId="49326" xr:uid="{00000000-0005-0000-0000-0000CF860000}"/>
    <cellStyle name="Komma 2 8 2 4" xfId="49327" xr:uid="{00000000-0005-0000-0000-0000D0860000}"/>
    <cellStyle name="Komma 2 8 2 4 2" xfId="49328" xr:uid="{00000000-0005-0000-0000-0000D1860000}"/>
    <cellStyle name="Komma 2 8 2 5" xfId="49329" xr:uid="{00000000-0005-0000-0000-0000D2860000}"/>
    <cellStyle name="Komma 2 8 2_7. Other MTM adjustments" xfId="49330" xr:uid="{00000000-0005-0000-0000-0000D3860000}"/>
    <cellStyle name="Komma 2 8 3" xfId="49331" xr:uid="{00000000-0005-0000-0000-0000D4860000}"/>
    <cellStyle name="Komma 2 8 3 2" xfId="49332" xr:uid="{00000000-0005-0000-0000-0000D5860000}"/>
    <cellStyle name="Komma 2 8 3 2 2" xfId="49333" xr:uid="{00000000-0005-0000-0000-0000D6860000}"/>
    <cellStyle name="Komma 2 8 3 3" xfId="49334" xr:uid="{00000000-0005-0000-0000-0000D7860000}"/>
    <cellStyle name="Komma 2 8 3_7. Other MTM adjustments" xfId="49335" xr:uid="{00000000-0005-0000-0000-0000D8860000}"/>
    <cellStyle name="Komma 2 8 4" xfId="49336" xr:uid="{00000000-0005-0000-0000-0000D9860000}"/>
    <cellStyle name="Komma 2 8 4 2" xfId="49337" xr:uid="{00000000-0005-0000-0000-0000DA860000}"/>
    <cellStyle name="Komma 2 8 4 2 2" xfId="49338" xr:uid="{00000000-0005-0000-0000-0000DB860000}"/>
    <cellStyle name="Komma 2 8 4 3" xfId="49339" xr:uid="{00000000-0005-0000-0000-0000DC860000}"/>
    <cellStyle name="Komma 2 8 4_7. Other MTM adjustments" xfId="49340" xr:uid="{00000000-0005-0000-0000-0000DD860000}"/>
    <cellStyle name="Komma 2 8 5" xfId="49341" xr:uid="{00000000-0005-0000-0000-0000DE860000}"/>
    <cellStyle name="Komma 2 8 5 2" xfId="49342" xr:uid="{00000000-0005-0000-0000-0000DF860000}"/>
    <cellStyle name="Komma 2 8 6" xfId="49343" xr:uid="{00000000-0005-0000-0000-0000E0860000}"/>
    <cellStyle name="Komma 2 8_7. Other MTM adjustments" xfId="49344" xr:uid="{00000000-0005-0000-0000-0000E1860000}"/>
    <cellStyle name="Komma 2 9" xfId="36291" xr:uid="{00000000-0005-0000-0000-0000E2860000}"/>
    <cellStyle name="Komma 2 9 2" xfId="49345" xr:uid="{00000000-0005-0000-0000-0000E3860000}"/>
    <cellStyle name="Komma 2 9 2 2" xfId="49346" xr:uid="{00000000-0005-0000-0000-0000E4860000}"/>
    <cellStyle name="Komma 2 9 3" xfId="49347" xr:uid="{00000000-0005-0000-0000-0000E5860000}"/>
    <cellStyle name="Komma 2 9 3 2" xfId="49348" xr:uid="{00000000-0005-0000-0000-0000E6860000}"/>
    <cellStyle name="Komma 2 9 4" xfId="49349" xr:uid="{00000000-0005-0000-0000-0000E7860000}"/>
    <cellStyle name="Komma 2 9_7. Other MTM adjustments" xfId="49350" xr:uid="{00000000-0005-0000-0000-0000E8860000}"/>
    <cellStyle name="Komma 2_3. Chng in credit spreads" xfId="49351"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2" xr:uid="{00000000-0005-0000-0000-0000F8860000}"/>
    <cellStyle name="Komma 26" xfId="36222" xr:uid="{00000000-0005-0000-0000-0000F9860000}"/>
    <cellStyle name="Komma 26 2" xfId="49353" xr:uid="{00000000-0005-0000-0000-0000FA860000}"/>
    <cellStyle name="Komma 27" xfId="36224" xr:uid="{00000000-0005-0000-0000-0000FB860000}"/>
    <cellStyle name="Komma 27 2" xfId="49354" xr:uid="{00000000-0005-0000-0000-0000FC860000}"/>
    <cellStyle name="Komma 28" xfId="36227" xr:uid="{00000000-0005-0000-0000-0000FD860000}"/>
    <cellStyle name="Komma 28 2" xfId="49355" xr:uid="{00000000-0005-0000-0000-0000FE860000}"/>
    <cellStyle name="Komma 29" xfId="36229" xr:uid="{00000000-0005-0000-0000-0000FF860000}"/>
    <cellStyle name="Komma 29 2" xfId="49356" xr:uid="{00000000-0005-0000-0000-000000870000}"/>
    <cellStyle name="Komma 3" xfId="7473" xr:uid="{00000000-0005-0000-0000-000001870000}"/>
    <cellStyle name="Komma 3 10" xfId="36004" xr:uid="{00000000-0005-0000-0000-000002870000}"/>
    <cellStyle name="Komma 3 11" xfId="36849" xr:uid="{00000000-0005-0000-0000-000003870000}"/>
    <cellStyle name="Komma 3 12" xfId="49357" xr:uid="{00000000-0005-0000-0000-000004870000}"/>
    <cellStyle name="Komma 3 13" xfId="49358" xr:uid="{00000000-0005-0000-0000-000005870000}"/>
    <cellStyle name="Komma 3 2" xfId="7474" xr:uid="{00000000-0005-0000-0000-000006870000}"/>
    <cellStyle name="Komma 3 2 10" xfId="49359" xr:uid="{00000000-0005-0000-0000-000007870000}"/>
    <cellStyle name="Komma 3 2 11" xfId="49360" xr:uid="{00000000-0005-0000-0000-000008870000}"/>
    <cellStyle name="Komma 3 2 2" xfId="12511" xr:uid="{00000000-0005-0000-0000-000009870000}"/>
    <cellStyle name="Komma 3 2 2 10" xfId="36023" xr:uid="{00000000-0005-0000-0000-00000A870000}"/>
    <cellStyle name="Komma 3 2 2 11" xfId="40091"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1" xr:uid="{00000000-0005-0000-0000-000010870000}"/>
    <cellStyle name="Komma 3 2 2 2 2 5" xfId="49362"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3" xr:uid="{00000000-0005-0000-0000-000016870000}"/>
    <cellStyle name="Komma 3 2 2 2 3 5" xfId="49364"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5" xr:uid="{00000000-0005-0000-0000-00001C870000}"/>
    <cellStyle name="Komma 3 2 2 2 4 5" xfId="49366"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7"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8" xr:uid="{00000000-0005-0000-0000-000026870000}"/>
    <cellStyle name="Komma 3 2 2 2 9" xfId="49369"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70" xr:uid="{00000000-0005-0000-0000-00002C870000}"/>
    <cellStyle name="Komma 3 2 2 3 5" xfId="49371"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2" xr:uid="{00000000-0005-0000-0000-000032870000}"/>
    <cellStyle name="Komma 3 2 2 4 5" xfId="49373"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4" xr:uid="{00000000-0005-0000-0000-000038870000}"/>
    <cellStyle name="Komma 3 2 2 5 5" xfId="49375"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6"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2"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7" xr:uid="{00000000-0005-0000-0000-000049870000}"/>
    <cellStyle name="Komma 3 2 3 2 5" xfId="49378"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9" xr:uid="{00000000-0005-0000-0000-00004F870000}"/>
    <cellStyle name="Komma 3 2 3 3 5" xfId="49380"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1" xr:uid="{00000000-0005-0000-0000-000055870000}"/>
    <cellStyle name="Komma 3 2 3 4 5" xfId="49382"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3"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4" xr:uid="{00000000-0005-0000-0000-000068870000}"/>
    <cellStyle name="Komma 3 2 4 6" xfId="49385"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6" xr:uid="{00000000-0005-0000-0000-00006E870000}"/>
    <cellStyle name="Komma 3 2 5 5" xfId="49387"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8" xr:uid="{00000000-0005-0000-0000-000074870000}"/>
    <cellStyle name="Komma 3 2 6 5" xfId="49389"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90" xr:uid="{00000000-0005-0000-0000-00007A870000}"/>
    <cellStyle name="Komma 3 2 7_AVA DVA EL" xfId="24533" xr:uid="{00000000-0005-0000-0000-00007B870000}"/>
    <cellStyle name="Komma 3 2 8" xfId="24534" xr:uid="{00000000-0005-0000-0000-00007C870000}"/>
    <cellStyle name="Komma 3 2 9" xfId="40090" xr:uid="{00000000-0005-0000-0000-00007D870000}"/>
    <cellStyle name="Komma 3 2_7. Other MTM adjustments" xfId="49391" xr:uid="{00000000-0005-0000-0000-00007E870000}"/>
    <cellStyle name="Komma 3 3" xfId="7475" xr:uid="{00000000-0005-0000-0000-00007F870000}"/>
    <cellStyle name="Komma 3 3 10" xfId="49392" xr:uid="{00000000-0005-0000-0000-000080870000}"/>
    <cellStyle name="Komma 3 3 11" xfId="49393" xr:uid="{00000000-0005-0000-0000-000081870000}"/>
    <cellStyle name="Komma 3 3 2" xfId="7476" xr:uid="{00000000-0005-0000-0000-000082870000}"/>
    <cellStyle name="Komma 3 3 2 10" xfId="40094"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4" xr:uid="{00000000-0005-0000-0000-000087870000}"/>
    <cellStyle name="Komma 3 3 2 2 5" xfId="49395"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6" xr:uid="{00000000-0005-0000-0000-00008D870000}"/>
    <cellStyle name="Komma 3 3 2 3 5" xfId="49397"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8" xr:uid="{00000000-0005-0000-0000-000093870000}"/>
    <cellStyle name="Komma 3 3 2 4 5" xfId="49399"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400"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1" xr:uid="{00000000-0005-0000-0000-0000A4870000}"/>
    <cellStyle name="Komma 3 3 3 6" xfId="49402"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3" xr:uid="{00000000-0005-0000-0000-0000AA870000}"/>
    <cellStyle name="Komma 3 3 4 5" xfId="49404"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5" xr:uid="{00000000-0005-0000-0000-0000B0870000}"/>
    <cellStyle name="Komma 3 3 5 5" xfId="49406"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7" xr:uid="{00000000-0005-0000-0000-0000B6870000}"/>
    <cellStyle name="Komma 3 3 6_AVA DVA EL" xfId="24568" xr:uid="{00000000-0005-0000-0000-0000B7870000}"/>
    <cellStyle name="Komma 3 3 7" xfId="24569" xr:uid="{00000000-0005-0000-0000-0000B8870000}"/>
    <cellStyle name="Komma 3 3 8" xfId="40093" xr:uid="{00000000-0005-0000-0000-0000B9870000}"/>
    <cellStyle name="Komma 3 3 9" xfId="49408" xr:uid="{00000000-0005-0000-0000-0000BA870000}"/>
    <cellStyle name="Komma 3 3_7. Other MTM adjustments" xfId="49409" xr:uid="{00000000-0005-0000-0000-0000BB870000}"/>
    <cellStyle name="Komma 3 4" xfId="7477" xr:uid="{00000000-0005-0000-0000-0000BC870000}"/>
    <cellStyle name="Komma 3 4 10" xfId="49410"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1"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2" xr:uid="{00000000-0005-0000-0000-0000C7870000}"/>
    <cellStyle name="Komma 3 4 3 5" xfId="49413"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4" xr:uid="{00000000-0005-0000-0000-0000CD870000}"/>
    <cellStyle name="Komma 3 4 4 5" xfId="49415"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6"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5" xr:uid="{00000000-0005-0000-0000-0000D9870000}"/>
    <cellStyle name="Komma 3 4 9" xfId="49417"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8" xr:uid="{00000000-0005-0000-0000-0000DE870000}"/>
    <cellStyle name="Komma 3 5 2 2 2" xfId="49419" xr:uid="{00000000-0005-0000-0000-0000DF870000}"/>
    <cellStyle name="Komma 3 5 2 3" xfId="49420" xr:uid="{00000000-0005-0000-0000-0000E0870000}"/>
    <cellStyle name="Komma 3 5 2 4" xfId="49421" xr:uid="{00000000-0005-0000-0000-0000E1870000}"/>
    <cellStyle name="Komma 3 5 2_7. Other MTM adjustments" xfId="49422" xr:uid="{00000000-0005-0000-0000-0000E2870000}"/>
    <cellStyle name="Komma 3 5 3" xfId="24591" xr:uid="{00000000-0005-0000-0000-0000E3870000}"/>
    <cellStyle name="Komma 3 5 3 2" xfId="49423" xr:uid="{00000000-0005-0000-0000-0000E4870000}"/>
    <cellStyle name="Komma 3 5 4" xfId="36063" xr:uid="{00000000-0005-0000-0000-0000E5870000}"/>
    <cellStyle name="Komma 3 5 4 2" xfId="49424" xr:uid="{00000000-0005-0000-0000-0000E6870000}"/>
    <cellStyle name="Komma 3 5 5" xfId="40096" xr:uid="{00000000-0005-0000-0000-0000E7870000}"/>
    <cellStyle name="Komma 3 5 6" xfId="49425" xr:uid="{00000000-0005-0000-0000-0000E8870000}"/>
    <cellStyle name="Komma 3 5 7" xfId="49426" xr:uid="{00000000-0005-0000-0000-0000E9870000}"/>
    <cellStyle name="Komma 3 5_7. Other MTM adjustments" xfId="49427"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8"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9"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30" xr:uid="{00000000-0005-0000-0000-0000FD870000}"/>
    <cellStyle name="Komma 30" xfId="36231" xr:uid="{00000000-0005-0000-0000-0000FE870000}"/>
    <cellStyle name="Komma 30 2" xfId="36575" xr:uid="{00000000-0005-0000-0000-0000FF870000}"/>
    <cellStyle name="Komma 31" xfId="40245" xr:uid="{00000000-0005-0000-0000-000000880000}"/>
    <cellStyle name="Komma 31 2" xfId="49431" xr:uid="{00000000-0005-0000-0000-000001880000}"/>
    <cellStyle name="Komma 32" xfId="49432" xr:uid="{00000000-0005-0000-0000-000002880000}"/>
    <cellStyle name="Komma 32 2" xfId="49433" xr:uid="{00000000-0005-0000-0000-000003880000}"/>
    <cellStyle name="Komma 33" xfId="49434" xr:uid="{00000000-0005-0000-0000-000004880000}"/>
    <cellStyle name="Komma 33 2" xfId="49435" xr:uid="{00000000-0005-0000-0000-000005880000}"/>
    <cellStyle name="Komma 34" xfId="49436" xr:uid="{00000000-0005-0000-0000-000006880000}"/>
    <cellStyle name="Komma 34 2" xfId="49437" xr:uid="{00000000-0005-0000-0000-000007880000}"/>
    <cellStyle name="Komma 35" xfId="49438" xr:uid="{00000000-0005-0000-0000-000008880000}"/>
    <cellStyle name="Komma 35 2" xfId="49439" xr:uid="{00000000-0005-0000-0000-000009880000}"/>
    <cellStyle name="Komma 36" xfId="49440" xr:uid="{00000000-0005-0000-0000-00000A880000}"/>
    <cellStyle name="Komma 36 2" xfId="49441" xr:uid="{00000000-0005-0000-0000-00000B880000}"/>
    <cellStyle name="Komma 37" xfId="49442" xr:uid="{00000000-0005-0000-0000-00000C880000}"/>
    <cellStyle name="Komma 37 2" xfId="49443" xr:uid="{00000000-0005-0000-0000-00000D880000}"/>
    <cellStyle name="Komma 38" xfId="49444" xr:uid="{00000000-0005-0000-0000-00000E880000}"/>
    <cellStyle name="Komma 38 2" xfId="49445" xr:uid="{00000000-0005-0000-0000-00000F880000}"/>
    <cellStyle name="Komma 39" xfId="49446" xr:uid="{00000000-0005-0000-0000-000010880000}"/>
    <cellStyle name="Komma 39 2" xfId="49447"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8"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7"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8" xr:uid="{00000000-0005-0000-0000-000021880000}"/>
    <cellStyle name="Komma 4 3 2 3" xfId="40100" xr:uid="{00000000-0005-0000-0000-000022880000}"/>
    <cellStyle name="Komma 4 3 2 4" xfId="49449" xr:uid="{00000000-0005-0000-0000-000023880000}"/>
    <cellStyle name="Komma 4 3 2_7. Other MTM adjustments" xfId="49450" xr:uid="{00000000-0005-0000-0000-000024880000}"/>
    <cellStyle name="Komma 4 3 3" xfId="24613" xr:uid="{00000000-0005-0000-0000-000025880000}"/>
    <cellStyle name="Komma 4 3 3 2" xfId="49451" xr:uid="{00000000-0005-0000-0000-000026880000}"/>
    <cellStyle name="Komma 4 3 4" xfId="36166" xr:uid="{00000000-0005-0000-0000-000027880000}"/>
    <cellStyle name="Komma 4 3 5" xfId="40099" xr:uid="{00000000-0005-0000-0000-000028880000}"/>
    <cellStyle name="Komma 4 3_7. Other MTM adjustments" xfId="49452"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3" xr:uid="{00000000-0005-0000-0000-00002D880000}"/>
    <cellStyle name="Komma 4 4 2 3" xfId="49454" xr:uid="{00000000-0005-0000-0000-00002E880000}"/>
    <cellStyle name="Komma 4 4 2_7. Other MTM adjustments" xfId="49455" xr:uid="{00000000-0005-0000-0000-00002F880000}"/>
    <cellStyle name="Komma 4 4 3" xfId="24616" xr:uid="{00000000-0005-0000-0000-000030880000}"/>
    <cellStyle name="Komma 4 4 3 2" xfId="49456" xr:uid="{00000000-0005-0000-0000-000031880000}"/>
    <cellStyle name="Komma 4 4 3 2 2" xfId="49457" xr:uid="{00000000-0005-0000-0000-000032880000}"/>
    <cellStyle name="Komma 4 4 3 3" xfId="49458" xr:uid="{00000000-0005-0000-0000-000033880000}"/>
    <cellStyle name="Komma 4 4 3_7. Other MTM adjustments" xfId="49459" xr:uid="{00000000-0005-0000-0000-000034880000}"/>
    <cellStyle name="Komma 4 4 4" xfId="36108" xr:uid="{00000000-0005-0000-0000-000035880000}"/>
    <cellStyle name="Komma 4 4 4 2" xfId="49460" xr:uid="{00000000-0005-0000-0000-000036880000}"/>
    <cellStyle name="Komma 4 4 5" xfId="40101" xr:uid="{00000000-0005-0000-0000-000037880000}"/>
    <cellStyle name="Komma 4 4_7. Other MTM adjustments" xfId="49461"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2" xr:uid="{00000000-0005-0000-0000-00003F880000}"/>
    <cellStyle name="Komma 4_11" xfId="7481" xr:uid="{00000000-0005-0000-0000-000040880000}"/>
    <cellStyle name="Komma 40" xfId="49463" xr:uid="{00000000-0005-0000-0000-000041880000}"/>
    <cellStyle name="Komma 40 2" xfId="49464" xr:uid="{00000000-0005-0000-0000-000042880000}"/>
    <cellStyle name="Komma 41" xfId="49465" xr:uid="{00000000-0005-0000-0000-000043880000}"/>
    <cellStyle name="Komma 41 2" xfId="49466" xr:uid="{00000000-0005-0000-0000-000044880000}"/>
    <cellStyle name="Komma 42" xfId="49467" xr:uid="{00000000-0005-0000-0000-000045880000}"/>
    <cellStyle name="Komma 42 2" xfId="49468" xr:uid="{00000000-0005-0000-0000-000046880000}"/>
    <cellStyle name="Komma 43" xfId="49469" xr:uid="{00000000-0005-0000-0000-000047880000}"/>
    <cellStyle name="Komma 43 2" xfId="49470" xr:uid="{00000000-0005-0000-0000-000048880000}"/>
    <cellStyle name="Komma 44" xfId="49471" xr:uid="{00000000-0005-0000-0000-000049880000}"/>
    <cellStyle name="Komma 44 2" xfId="49472" xr:uid="{00000000-0005-0000-0000-00004A880000}"/>
    <cellStyle name="Komma 45" xfId="49473" xr:uid="{00000000-0005-0000-0000-00004B880000}"/>
    <cellStyle name="Komma 45 2" xfId="49474" xr:uid="{00000000-0005-0000-0000-00004C880000}"/>
    <cellStyle name="Komma 46" xfId="49475" xr:uid="{00000000-0005-0000-0000-00004D880000}"/>
    <cellStyle name="Komma 46 2" xfId="49476" xr:uid="{00000000-0005-0000-0000-00004E880000}"/>
    <cellStyle name="Komma 47" xfId="49477" xr:uid="{00000000-0005-0000-0000-00004F880000}"/>
    <cellStyle name="Komma 47 2" xfId="49478" xr:uid="{00000000-0005-0000-0000-000050880000}"/>
    <cellStyle name="Komma 48" xfId="49479" xr:uid="{00000000-0005-0000-0000-000051880000}"/>
    <cellStyle name="Komma 48 2" xfId="49480" xr:uid="{00000000-0005-0000-0000-000052880000}"/>
    <cellStyle name="Komma 49" xfId="49481" xr:uid="{00000000-0005-0000-0000-000053880000}"/>
    <cellStyle name="Komma 49 2" xfId="49482" xr:uid="{00000000-0005-0000-0000-000054880000}"/>
    <cellStyle name="Komma 5" xfId="7482" xr:uid="{00000000-0005-0000-0000-000055880000}"/>
    <cellStyle name="Komma 5 10" xfId="36850" xr:uid="{00000000-0005-0000-0000-000056880000}"/>
    <cellStyle name="Komma 5 11" xfId="49483" xr:uid="{00000000-0005-0000-0000-000057880000}"/>
    <cellStyle name="Komma 5 12" xfId="49484" xr:uid="{00000000-0005-0000-0000-000058880000}"/>
    <cellStyle name="Komma 5 13" xfId="49485" xr:uid="{00000000-0005-0000-0000-000059880000}"/>
    <cellStyle name="Komma 5 2" xfId="7483" xr:uid="{00000000-0005-0000-0000-00005A880000}"/>
    <cellStyle name="Komma 5 2 10" xfId="49486" xr:uid="{00000000-0005-0000-0000-00005B880000}"/>
    <cellStyle name="Komma 5 2 11" xfId="49487"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8" xr:uid="{00000000-0005-0000-0000-000063880000}"/>
    <cellStyle name="Komma 5 2 2 2 2 5" xfId="49489"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90" xr:uid="{00000000-0005-0000-0000-000069880000}"/>
    <cellStyle name="Komma 5 2 2 2 3 5" xfId="49491"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2" xr:uid="{00000000-0005-0000-0000-00006F880000}"/>
    <cellStyle name="Komma 5 2 2 2 4 5" xfId="49493"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4"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5" xr:uid="{00000000-0005-0000-0000-000079880000}"/>
    <cellStyle name="Komma 5 2 2 2 9" xfId="49496"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7" xr:uid="{00000000-0005-0000-0000-00007F880000}"/>
    <cellStyle name="Komma 5 2 2 3 5" xfId="49498"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9" xr:uid="{00000000-0005-0000-0000-000085880000}"/>
    <cellStyle name="Komma 5 2 2 4 5" xfId="49500"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1" xr:uid="{00000000-0005-0000-0000-00008B880000}"/>
    <cellStyle name="Komma 5 2 2 5 5" xfId="49502"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3"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4" xr:uid="{00000000-0005-0000-0000-00009B880000}"/>
    <cellStyle name="Komma 5 2 3 2 5" xfId="49505"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6" xr:uid="{00000000-0005-0000-0000-0000A1880000}"/>
    <cellStyle name="Komma 5 2 3 3 5" xfId="49507"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8" xr:uid="{00000000-0005-0000-0000-0000A7880000}"/>
    <cellStyle name="Komma 5 2 3 4 5" xfId="49509"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10"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1" xr:uid="{00000000-0005-0000-0000-0000B7880000}"/>
    <cellStyle name="Komma 5 2 4 5" xfId="49512"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3" xr:uid="{00000000-0005-0000-0000-0000BD880000}"/>
    <cellStyle name="Komma 5 2 5 5" xfId="49514"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5" xr:uid="{00000000-0005-0000-0000-0000C3880000}"/>
    <cellStyle name="Komma 5 2 6 5" xfId="49516"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7" xr:uid="{00000000-0005-0000-0000-0000C9880000}"/>
    <cellStyle name="Komma 5 2 7_AVA DVA EL" xfId="24694" xr:uid="{00000000-0005-0000-0000-0000CA880000}"/>
    <cellStyle name="Komma 5 2 8" xfId="24695" xr:uid="{00000000-0005-0000-0000-0000CB880000}"/>
    <cellStyle name="Komma 5 2 9" xfId="36851" xr:uid="{00000000-0005-0000-0000-0000CC880000}"/>
    <cellStyle name="Komma 5 2_AVA DVA EL" xfId="24696" xr:uid="{00000000-0005-0000-0000-0000CD880000}"/>
    <cellStyle name="Komma 5 3" xfId="7484" xr:uid="{00000000-0005-0000-0000-0000CE880000}"/>
    <cellStyle name="Komma 5 3 10" xfId="49518"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9" xr:uid="{00000000-0005-0000-0000-0000D4880000}"/>
    <cellStyle name="Komma 5 3 2 2 5" xfId="49520"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1" xr:uid="{00000000-0005-0000-0000-0000DA880000}"/>
    <cellStyle name="Komma 5 3 2 3 5" xfId="49522"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3" xr:uid="{00000000-0005-0000-0000-0000E0880000}"/>
    <cellStyle name="Komma 5 3 2 4 5" xfId="49524"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5"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6" xr:uid="{00000000-0005-0000-0000-0000EC880000}"/>
    <cellStyle name="Komma 5 3 2 9" xfId="49527"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8"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9" xr:uid="{00000000-0005-0000-0000-000001890000}"/>
    <cellStyle name="Komma 5 3 5 5" xfId="49530"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1"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2"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2" xr:uid="{00000000-0005-0000-0000-00001C890000}"/>
    <cellStyle name="Komma 5 4 3 5" xfId="49533"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4" xr:uid="{00000000-0005-0000-0000-000022890000}"/>
    <cellStyle name="Komma 5 4 4 5" xfId="49535"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6"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7" xr:uid="{00000000-0005-0000-0000-00002E890000}"/>
    <cellStyle name="Komma 5 4 9" xfId="49538"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9" xr:uid="{00000000-0005-0000-0000-000036890000}"/>
    <cellStyle name="Komma 5 5 5" xfId="49540" xr:uid="{00000000-0005-0000-0000-000037890000}"/>
    <cellStyle name="Komma 5 5 6" xfId="49541"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2"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3"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4"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5" xr:uid="{00000000-0005-0000-0000-00004D890000}"/>
    <cellStyle name="Komma 50 2" xfId="49546" xr:uid="{00000000-0005-0000-0000-00004E890000}"/>
    <cellStyle name="Komma 51" xfId="49547" xr:uid="{00000000-0005-0000-0000-00004F890000}"/>
    <cellStyle name="Komma 51 2" xfId="49548" xr:uid="{00000000-0005-0000-0000-000050890000}"/>
    <cellStyle name="Komma 52" xfId="49549" xr:uid="{00000000-0005-0000-0000-000051890000}"/>
    <cellStyle name="Komma 52 2" xfId="49550" xr:uid="{00000000-0005-0000-0000-000052890000}"/>
    <cellStyle name="Komma 53" xfId="49551" xr:uid="{00000000-0005-0000-0000-000053890000}"/>
    <cellStyle name="Komma 53 2" xfId="49552" xr:uid="{00000000-0005-0000-0000-000054890000}"/>
    <cellStyle name="Komma 54" xfId="49553" xr:uid="{00000000-0005-0000-0000-000055890000}"/>
    <cellStyle name="Komma 54 2" xfId="49554" xr:uid="{00000000-0005-0000-0000-000056890000}"/>
    <cellStyle name="Komma 54 3" xfId="49555" xr:uid="{00000000-0005-0000-0000-000057890000}"/>
    <cellStyle name="Komma 54 4" xfId="49556" xr:uid="{00000000-0005-0000-0000-000058890000}"/>
    <cellStyle name="Komma 54_Results &amp; key fig." xfId="49557" xr:uid="{00000000-0005-0000-0000-000059890000}"/>
    <cellStyle name="Komma 55" xfId="49558" xr:uid="{00000000-0005-0000-0000-00005A890000}"/>
    <cellStyle name="Komma 55 2" xfId="49559" xr:uid="{00000000-0005-0000-0000-00005B890000}"/>
    <cellStyle name="Komma 56" xfId="49560" xr:uid="{00000000-0005-0000-0000-00005C890000}"/>
    <cellStyle name="Komma 57" xfId="49561" xr:uid="{00000000-0005-0000-0000-00005D890000}"/>
    <cellStyle name="Komma 58" xfId="53195"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5" xr:uid="{67960F41-08FD-4F5F-87C8-A1920F0195ED}"/>
    <cellStyle name="Komma 6 2 4" xfId="36347" xr:uid="{00000000-0005-0000-0000-000065890000}"/>
    <cellStyle name="Komma 6 2 5" xfId="36854"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6" xr:uid="{27D5C2CA-00DA-4E3E-A62E-4F75D942202D}"/>
    <cellStyle name="Komma 6 3 3" xfId="36359" xr:uid="{00000000-0005-0000-0000-00006B890000}"/>
    <cellStyle name="Komma 6 3 4" xfId="49562"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3"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2"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3" xr:uid="{00000000-0005-0000-0000-000082890000}"/>
    <cellStyle name="Komma 7 3 4" xfId="36175" xr:uid="{00000000-0005-0000-0000-000083890000}"/>
    <cellStyle name="Komma 7 3 5" xfId="40103"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4" xr:uid="{00000000-0005-0000-0000-000088890000}"/>
    <cellStyle name="Komma 7 5" xfId="36297" xr:uid="{00000000-0005-0000-0000-000089890000}"/>
    <cellStyle name="Komma 7 6" xfId="36855" xr:uid="{00000000-0005-0000-0000-00008A890000}"/>
    <cellStyle name="Komma 7_7. Other MTM adjustments" xfId="49564" xr:uid="{00000000-0005-0000-0000-00008B890000}"/>
    <cellStyle name="Komma 8" xfId="7503" xr:uid="{00000000-0005-0000-0000-00008C890000}"/>
    <cellStyle name="Komma 8 10" xfId="49565" xr:uid="{00000000-0005-0000-0000-00008D890000}"/>
    <cellStyle name="Komma 8 11" xfId="49566" xr:uid="{00000000-0005-0000-0000-00008E890000}"/>
    <cellStyle name="Komma 8 2" xfId="7504" xr:uid="{00000000-0005-0000-0000-00008F890000}"/>
    <cellStyle name="Komma 8 2 10" xfId="49567"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8" xr:uid="{00000000-0005-0000-0000-000096890000}"/>
    <cellStyle name="Komma 8 2 2 5" xfId="49569" xr:uid="{00000000-0005-0000-0000-000097890000}"/>
    <cellStyle name="Komma 8 2 2 6" xfId="49570"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1"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2"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3"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7" xr:uid="{00000000-0005-0000-0000-0000AF890000}"/>
    <cellStyle name="Komma 8 2 9" xfId="49574"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5" xr:uid="{00000000-0005-0000-0000-0000B9890000}"/>
    <cellStyle name="Komma 8 3 5" xfId="49576" xr:uid="{00000000-0005-0000-0000-0000BA890000}"/>
    <cellStyle name="Komma 8 3 6" xfId="49577" xr:uid="{00000000-0005-0000-0000-0000BB890000}"/>
    <cellStyle name="Komma 8 3 7" xfId="49578"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9"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80" xr:uid="{00000000-0005-0000-0000-0000D1890000}"/>
    <cellStyle name="Komma 8 6 5" xfId="49581" xr:uid="{00000000-0005-0000-0000-0000D2890000}"/>
    <cellStyle name="Komma 8 6_AVA DVA EL" xfId="24819" xr:uid="{00000000-0005-0000-0000-0000D3890000}"/>
    <cellStyle name="Komma 8 7" xfId="24820" xr:uid="{00000000-0005-0000-0000-0000D4890000}"/>
    <cellStyle name="Komma 8 8" xfId="36856" xr:uid="{00000000-0005-0000-0000-0000D5890000}"/>
    <cellStyle name="Komma 8 9" xfId="49582" xr:uid="{00000000-0005-0000-0000-0000D6890000}"/>
    <cellStyle name="Komma 8_7. Other MTM adjustments" xfId="49583"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5"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7"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6"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8"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4"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7" xr:uid="{00000000-0005-0000-0000-0000028A0000}"/>
    <cellStyle name="Kontrollcelle 2 2_AVA DVA EL" xfId="24838" xr:uid="{00000000-0005-0000-0000-0000038A0000}"/>
    <cellStyle name="Kontrollcelle 2 3" xfId="24839" xr:uid="{00000000-0005-0000-0000-0000048A0000}"/>
    <cellStyle name="Kontrollcelle 2 3 2" xfId="40108" xr:uid="{00000000-0005-0000-0000-0000058A0000}"/>
    <cellStyle name="Kontrollcelle 2 4" xfId="49585" xr:uid="{00000000-0005-0000-0000-0000068A0000}"/>
    <cellStyle name="Kontrollcelle 2 5" xfId="49586" xr:uid="{00000000-0005-0000-0000-0000078A0000}"/>
    <cellStyle name="Kontrollcelle 2 6" xfId="49587"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9" xr:uid="{00000000-0005-0000-0000-00000D8A0000}"/>
    <cellStyle name="Kontrollcelle 3_AVA DVA EL" xfId="24843" xr:uid="{00000000-0005-0000-0000-00000E8A0000}"/>
    <cellStyle name="Kontrollcelle 4" xfId="24844" xr:uid="{00000000-0005-0000-0000-00000F8A0000}"/>
    <cellStyle name="Kontrollcelle 4 2" xfId="40110" xr:uid="{00000000-0005-0000-0000-0000108A0000}"/>
    <cellStyle name="Kontrollcelle 5" xfId="24845" xr:uid="{00000000-0005-0000-0000-0000118A0000}"/>
    <cellStyle name="Kontrollcelle 6" xfId="49588" xr:uid="{00000000-0005-0000-0000-0000128A0000}"/>
    <cellStyle name="Kontrollcelle_7. Other MTM adjustments" xfId="49589"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90" xr:uid="{00000000-0005-0000-0000-0000268A0000}"/>
    <cellStyle name="Lien hypertexte 2 2_AVA DVA EL" xfId="24856" xr:uid="{00000000-0005-0000-0000-0000278A0000}"/>
    <cellStyle name="Lien hypertexte 2 3" xfId="24857" xr:uid="{00000000-0005-0000-0000-0000288A0000}"/>
    <cellStyle name="Lien hypertexte 2 4" xfId="49591"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2" xr:uid="{00000000-0005-0000-0000-00002D8A0000}"/>
    <cellStyle name="Lien hypertexte 3_AVA DVA EL" xfId="24860" xr:uid="{00000000-0005-0000-0000-00002E8A0000}"/>
    <cellStyle name="Link Currency (0)" xfId="7525" xr:uid="{00000000-0005-0000-0000-00002F8A0000}"/>
    <cellStyle name="Link Currency (0) 2" xfId="49593" xr:uid="{00000000-0005-0000-0000-0000308A0000}"/>
    <cellStyle name="Link Currency (2)" xfId="7526" xr:uid="{00000000-0005-0000-0000-0000318A0000}"/>
    <cellStyle name="Link Currency (2) 2" xfId="49594" xr:uid="{00000000-0005-0000-0000-0000328A0000}"/>
    <cellStyle name="Link Units (0)" xfId="7527" xr:uid="{00000000-0005-0000-0000-0000338A0000}"/>
    <cellStyle name="Link Units (0) 2" xfId="49595" xr:uid="{00000000-0005-0000-0000-0000348A0000}"/>
    <cellStyle name="Link Units (1)" xfId="7528" xr:uid="{00000000-0005-0000-0000-0000358A0000}"/>
    <cellStyle name="Link Units (1) 2" xfId="49596" xr:uid="{00000000-0005-0000-0000-0000368A0000}"/>
    <cellStyle name="Link Units (2)" xfId="7529" xr:uid="{00000000-0005-0000-0000-0000378A0000}"/>
    <cellStyle name="Link Units (2) 2" xfId="49597" xr:uid="{00000000-0005-0000-0000-0000388A0000}"/>
    <cellStyle name="Linked Cell" xfId="7530" xr:uid="{00000000-0005-0000-0000-0000398A0000}"/>
    <cellStyle name="Linked Cell 10" xfId="7531" xr:uid="{00000000-0005-0000-0000-00003A8A0000}"/>
    <cellStyle name="Linked Cell 11" xfId="49598"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9"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600"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1" xr:uid="{00000000-0005-0000-0000-0000B38A0000}"/>
    <cellStyle name="Merknad 2 10 3" xfId="49602" xr:uid="{00000000-0005-0000-0000-0000B48A0000}"/>
    <cellStyle name="Merknad 2 10 4" xfId="49603" xr:uid="{00000000-0005-0000-0000-0000B58A0000}"/>
    <cellStyle name="Merknad 2 10_3. Chng in credit spreads" xfId="49604" xr:uid="{00000000-0005-0000-0000-0000B68A0000}"/>
    <cellStyle name="Merknad 2 11" xfId="7545" xr:uid="{00000000-0005-0000-0000-0000B78A0000}"/>
    <cellStyle name="Merknad 2 11 2" xfId="24962" xr:uid="{00000000-0005-0000-0000-0000B88A0000}"/>
    <cellStyle name="Merknad 2 11 3" xfId="49605"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6"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7"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8"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9"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10"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1"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2"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3" xr:uid="{00000000-0005-0000-0000-0000D98A0000}"/>
    <cellStyle name="Merknad 2 19_A01" xfId="35933" xr:uid="{00000000-0005-0000-0000-0000DA8A0000}"/>
    <cellStyle name="Merknad 2 2" xfId="7554" xr:uid="{00000000-0005-0000-0000-0000DB8A0000}"/>
    <cellStyle name="Merknad 2 2 10" xfId="49614" xr:uid="{00000000-0005-0000-0000-0000DC8A0000}"/>
    <cellStyle name="Merknad 2 2 11" xfId="49615" xr:uid="{00000000-0005-0000-0000-0000DD8A0000}"/>
    <cellStyle name="Merknad 2 2 12" xfId="49616" xr:uid="{00000000-0005-0000-0000-0000DE8A0000}"/>
    <cellStyle name="Merknad 2 2 2" xfId="12531" xr:uid="{00000000-0005-0000-0000-0000DF8A0000}"/>
    <cellStyle name="Merknad 2 2 2 10" xfId="49617" xr:uid="{00000000-0005-0000-0000-0000E08A0000}"/>
    <cellStyle name="Merknad 2 2 2 11" xfId="49618" xr:uid="{00000000-0005-0000-0000-0000E18A0000}"/>
    <cellStyle name="Merknad 2 2 2 2" xfId="12532" xr:uid="{00000000-0005-0000-0000-0000E28A0000}"/>
    <cellStyle name="Merknad 2 2 2 2 10" xfId="49619"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20" xr:uid="{00000000-0005-0000-0000-0000E78A0000}"/>
    <cellStyle name="Merknad 2 2 2 2 2 5" xfId="49621" xr:uid="{00000000-0005-0000-0000-0000E88A0000}"/>
    <cellStyle name="Merknad 2 2 2 2 2 6" xfId="49622"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3" xr:uid="{00000000-0005-0000-0000-0000EE8A0000}"/>
    <cellStyle name="Merknad 2 2 2 2 3 5" xfId="49624" xr:uid="{00000000-0005-0000-0000-0000EF8A0000}"/>
    <cellStyle name="Merknad 2 2 2 2 3 6" xfId="49625"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6" xr:uid="{00000000-0005-0000-0000-0000F58A0000}"/>
    <cellStyle name="Merknad 2 2 2 2 4 5" xfId="49627" xr:uid="{00000000-0005-0000-0000-0000F68A0000}"/>
    <cellStyle name="Merknad 2 2 2 2 4 6" xfId="49628"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9" xr:uid="{00000000-0005-0000-0000-0000FC8A0000}"/>
    <cellStyle name="Merknad 2 2 2 2 5 5" xfId="49630"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1" xr:uid="{00000000-0005-0000-0000-0000018B0000}"/>
    <cellStyle name="Merknad 2 2 2 2 9" xfId="49632" xr:uid="{00000000-0005-0000-0000-0000028B0000}"/>
    <cellStyle name="Merknad 2 2 2 2_3. Chng in credit spreads" xfId="49633" xr:uid="{00000000-0005-0000-0000-0000038B0000}"/>
    <cellStyle name="Merknad 2 2 2 3" xfId="24989" xr:uid="{00000000-0005-0000-0000-0000048B0000}"/>
    <cellStyle name="Merknad 2 2 2 3 2" xfId="24990" xr:uid="{00000000-0005-0000-0000-0000058B0000}"/>
    <cellStyle name="Merknad 2 2 2 3 2 2" xfId="49634" xr:uid="{00000000-0005-0000-0000-0000068B0000}"/>
    <cellStyle name="Merknad 2 2 2 3 3" xfId="24991" xr:uid="{00000000-0005-0000-0000-0000078B0000}"/>
    <cellStyle name="Merknad 2 2 2 3 3 2" xfId="49635" xr:uid="{00000000-0005-0000-0000-0000088B0000}"/>
    <cellStyle name="Merknad 2 2 2 3 4" xfId="49636" xr:uid="{00000000-0005-0000-0000-0000098B0000}"/>
    <cellStyle name="Merknad 2 2 2 3 5" xfId="49637" xr:uid="{00000000-0005-0000-0000-00000A8B0000}"/>
    <cellStyle name="Merknad 2 2 2 3 6" xfId="49638" xr:uid="{00000000-0005-0000-0000-00000B8B0000}"/>
    <cellStyle name="Merknad 2 2 2 3_3. Chng in credit spreads" xfId="49639"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40" xr:uid="{00000000-0005-0000-0000-0000108B0000}"/>
    <cellStyle name="Merknad 2 2 2 4 5" xfId="49641" xr:uid="{00000000-0005-0000-0000-0000118B0000}"/>
    <cellStyle name="Merknad 2 2 2 4 6" xfId="49642"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3" xr:uid="{00000000-0005-0000-0000-0000178B0000}"/>
    <cellStyle name="Merknad 2 2 2 5 5" xfId="49644" xr:uid="{00000000-0005-0000-0000-0000188B0000}"/>
    <cellStyle name="Merknad 2 2 2 5 6" xfId="49645"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6" xr:uid="{00000000-0005-0000-0000-00001D8B0000}"/>
    <cellStyle name="Merknad 2 2 2 6 3" xfId="25002" xr:uid="{00000000-0005-0000-0000-00001E8B0000}"/>
    <cellStyle name="Merknad 2 2 2 6 4" xfId="49647" xr:uid="{00000000-0005-0000-0000-00001F8B0000}"/>
    <cellStyle name="Merknad 2 2 2 6 5" xfId="49648" xr:uid="{00000000-0005-0000-0000-0000208B0000}"/>
    <cellStyle name="Merknad 2 2 2 6_3. Chng in credit spreads" xfId="49649" xr:uid="{00000000-0005-0000-0000-0000218B0000}"/>
    <cellStyle name="Merknad 2 2 2 7" xfId="25003" xr:uid="{00000000-0005-0000-0000-0000228B0000}"/>
    <cellStyle name="Merknad 2 2 2 7 2" xfId="49650" xr:uid="{00000000-0005-0000-0000-0000238B0000}"/>
    <cellStyle name="Merknad 2 2 2 8" xfId="25004" xr:uid="{00000000-0005-0000-0000-0000248B0000}"/>
    <cellStyle name="Merknad 2 2 2 9" xfId="40112" xr:uid="{00000000-0005-0000-0000-0000258B0000}"/>
    <cellStyle name="Merknad 2 2 2_3. Chng in credit spreads" xfId="49651" xr:uid="{00000000-0005-0000-0000-0000268B0000}"/>
    <cellStyle name="Merknad 2 2 3" xfId="12533" xr:uid="{00000000-0005-0000-0000-0000278B0000}"/>
    <cellStyle name="Merknad 2 2 3 10" xfId="49652" xr:uid="{00000000-0005-0000-0000-0000288B0000}"/>
    <cellStyle name="Merknad 2 2 3 2" xfId="25005" xr:uid="{00000000-0005-0000-0000-0000298B0000}"/>
    <cellStyle name="Merknad 2 2 3 2 2" xfId="25006" xr:uid="{00000000-0005-0000-0000-00002A8B0000}"/>
    <cellStyle name="Merknad 2 2 3 2 2 2" xfId="49653" xr:uid="{00000000-0005-0000-0000-00002B8B0000}"/>
    <cellStyle name="Merknad 2 2 3 2 3" xfId="25007" xr:uid="{00000000-0005-0000-0000-00002C8B0000}"/>
    <cellStyle name="Merknad 2 2 3 2 3 2" xfId="49654" xr:uid="{00000000-0005-0000-0000-00002D8B0000}"/>
    <cellStyle name="Merknad 2 2 3 2 4" xfId="49655" xr:uid="{00000000-0005-0000-0000-00002E8B0000}"/>
    <cellStyle name="Merknad 2 2 3 2 5" xfId="49656" xr:uid="{00000000-0005-0000-0000-00002F8B0000}"/>
    <cellStyle name="Merknad 2 2 3 2 6" xfId="49657" xr:uid="{00000000-0005-0000-0000-0000308B0000}"/>
    <cellStyle name="Merknad 2 2 3 2_3. Chng in credit spreads" xfId="49658"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9" xr:uid="{00000000-0005-0000-0000-0000358B0000}"/>
    <cellStyle name="Merknad 2 2 3 3 5" xfId="49660" xr:uid="{00000000-0005-0000-0000-0000368B0000}"/>
    <cellStyle name="Merknad 2 2 3 3 6" xfId="49661"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2" xr:uid="{00000000-0005-0000-0000-00003C8B0000}"/>
    <cellStyle name="Merknad 2 2 3 4 5" xfId="49663" xr:uid="{00000000-0005-0000-0000-00003D8B0000}"/>
    <cellStyle name="Merknad 2 2 3 4 6" xfId="49664"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5" xr:uid="{00000000-0005-0000-0000-0000438B0000}"/>
    <cellStyle name="Merknad 2 2 3 5 5" xfId="49666" xr:uid="{00000000-0005-0000-0000-0000448B0000}"/>
    <cellStyle name="Merknad 2 2 3 5_AVA DVA EL" xfId="25019" xr:uid="{00000000-0005-0000-0000-0000458B0000}"/>
    <cellStyle name="Merknad 2 2 3 6" xfId="25020" xr:uid="{00000000-0005-0000-0000-0000468B0000}"/>
    <cellStyle name="Merknad 2 2 3 6 2" xfId="49667" xr:uid="{00000000-0005-0000-0000-0000478B0000}"/>
    <cellStyle name="Merknad 2 2 3 7" xfId="25021" xr:uid="{00000000-0005-0000-0000-0000488B0000}"/>
    <cellStyle name="Merknad 2 2 3 8" xfId="49668" xr:uid="{00000000-0005-0000-0000-0000498B0000}"/>
    <cellStyle name="Merknad 2 2 3 9" xfId="49669" xr:uid="{00000000-0005-0000-0000-00004A8B0000}"/>
    <cellStyle name="Merknad 2 2 3_3. Chng in credit spreads" xfId="49670" xr:uid="{00000000-0005-0000-0000-00004B8B0000}"/>
    <cellStyle name="Merknad 2 2 4" xfId="25022" xr:uid="{00000000-0005-0000-0000-00004C8B0000}"/>
    <cellStyle name="Merknad 2 2 4 2" xfId="25023" xr:uid="{00000000-0005-0000-0000-00004D8B0000}"/>
    <cellStyle name="Merknad 2 2 4 2 2" xfId="49671" xr:uid="{00000000-0005-0000-0000-00004E8B0000}"/>
    <cellStyle name="Merknad 2 2 4 3" xfId="25024" xr:uid="{00000000-0005-0000-0000-00004F8B0000}"/>
    <cellStyle name="Merknad 2 2 4 3 2" xfId="49672" xr:uid="{00000000-0005-0000-0000-0000508B0000}"/>
    <cellStyle name="Merknad 2 2 4 4" xfId="49673" xr:uid="{00000000-0005-0000-0000-0000518B0000}"/>
    <cellStyle name="Merknad 2 2 4 4 2" xfId="49674" xr:uid="{00000000-0005-0000-0000-0000528B0000}"/>
    <cellStyle name="Merknad 2 2 4 5" xfId="49675" xr:uid="{00000000-0005-0000-0000-0000538B0000}"/>
    <cellStyle name="Merknad 2 2 4 5 2" xfId="49676" xr:uid="{00000000-0005-0000-0000-0000548B0000}"/>
    <cellStyle name="Merknad 2 2 4 6" xfId="49677" xr:uid="{00000000-0005-0000-0000-0000558B0000}"/>
    <cellStyle name="Merknad 2 2 4_3. Chng in credit spreads" xfId="49678" xr:uid="{00000000-0005-0000-0000-0000568B0000}"/>
    <cellStyle name="Merknad 2 2 5" xfId="25025" xr:uid="{00000000-0005-0000-0000-0000578B0000}"/>
    <cellStyle name="Merknad 2 2 5 2" xfId="25026" xr:uid="{00000000-0005-0000-0000-0000588B0000}"/>
    <cellStyle name="Merknad 2 2 5 2 2" xfId="49679" xr:uid="{00000000-0005-0000-0000-0000598B0000}"/>
    <cellStyle name="Merknad 2 2 5 3" xfId="25027" xr:uid="{00000000-0005-0000-0000-00005A8B0000}"/>
    <cellStyle name="Merknad 2 2 5 3 2" xfId="49680" xr:uid="{00000000-0005-0000-0000-00005B8B0000}"/>
    <cellStyle name="Merknad 2 2 5 4" xfId="49681" xr:uid="{00000000-0005-0000-0000-00005C8B0000}"/>
    <cellStyle name="Merknad 2 2 5 5" xfId="49682" xr:uid="{00000000-0005-0000-0000-00005D8B0000}"/>
    <cellStyle name="Merknad 2 2 5 6" xfId="49683" xr:uid="{00000000-0005-0000-0000-00005E8B0000}"/>
    <cellStyle name="Merknad 2 2 5_3. Chng in credit spreads" xfId="49684"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5" xr:uid="{00000000-0005-0000-0000-0000638B0000}"/>
    <cellStyle name="Merknad 2 2 6 5" xfId="49686" xr:uid="{00000000-0005-0000-0000-0000648B0000}"/>
    <cellStyle name="Merknad 2 2 6 6" xfId="49687"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8" xr:uid="{00000000-0005-0000-0000-00006A8B0000}"/>
    <cellStyle name="Merknad 2 2 7 5" xfId="49689" xr:uid="{00000000-0005-0000-0000-00006B8B0000}"/>
    <cellStyle name="Merknad 2 2 7 6" xfId="49690" xr:uid="{00000000-0005-0000-0000-00006C8B0000}"/>
    <cellStyle name="Merknad 2 2 7_AVA DVA EL" xfId="25035" xr:uid="{00000000-0005-0000-0000-00006D8B0000}"/>
    <cellStyle name="Merknad 2 2 8" xfId="25036" xr:uid="{00000000-0005-0000-0000-00006E8B0000}"/>
    <cellStyle name="Merknad 2 2 8 2" xfId="49691" xr:uid="{00000000-0005-0000-0000-00006F8B0000}"/>
    <cellStyle name="Merknad 2 2 8 2 2" xfId="49692" xr:uid="{00000000-0005-0000-0000-0000708B0000}"/>
    <cellStyle name="Merknad 2 2 8 3" xfId="49693" xr:uid="{00000000-0005-0000-0000-0000718B0000}"/>
    <cellStyle name="Merknad 2 2 8_3. Chng in credit spreads" xfId="49694" xr:uid="{00000000-0005-0000-0000-0000728B0000}"/>
    <cellStyle name="Merknad 2 2 9" xfId="40111" xr:uid="{00000000-0005-0000-0000-0000738B0000}"/>
    <cellStyle name="Merknad 2 2 9 2" xfId="49695" xr:uid="{00000000-0005-0000-0000-0000748B0000}"/>
    <cellStyle name="Merknad 2 2_3. Chng in credit spreads" xfId="49696" xr:uid="{00000000-0005-0000-0000-0000758B0000}"/>
    <cellStyle name="Merknad 2 20" xfId="7555" xr:uid="{00000000-0005-0000-0000-0000768B0000}"/>
    <cellStyle name="Merknad 2 20 2" xfId="25037" xr:uid="{00000000-0005-0000-0000-0000778B0000}"/>
    <cellStyle name="Merknad 2 20 3" xfId="49697"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8" xr:uid="{00000000-0005-0000-0000-0000D18B0000}"/>
    <cellStyle name="Merknad 2 3 11" xfId="49699" xr:uid="{00000000-0005-0000-0000-0000D28B0000}"/>
    <cellStyle name="Merknad 2 3 2" xfId="12534" xr:uid="{00000000-0005-0000-0000-0000D38B0000}"/>
    <cellStyle name="Merknad 2 3 2 10" xfId="49700" xr:uid="{00000000-0005-0000-0000-0000D48B0000}"/>
    <cellStyle name="Merknad 2 3 2 2" xfId="25056" xr:uid="{00000000-0005-0000-0000-0000D58B0000}"/>
    <cellStyle name="Merknad 2 3 2 2 2" xfId="25057" xr:uid="{00000000-0005-0000-0000-0000D68B0000}"/>
    <cellStyle name="Merknad 2 3 2 2 2 2" xfId="49701" xr:uid="{00000000-0005-0000-0000-0000D78B0000}"/>
    <cellStyle name="Merknad 2 3 2 2 3" xfId="25058" xr:uid="{00000000-0005-0000-0000-0000D88B0000}"/>
    <cellStyle name="Merknad 2 3 2 2 3 2" xfId="49702" xr:uid="{00000000-0005-0000-0000-0000D98B0000}"/>
    <cellStyle name="Merknad 2 3 2 2 4" xfId="49703" xr:uid="{00000000-0005-0000-0000-0000DA8B0000}"/>
    <cellStyle name="Merknad 2 3 2 2 5" xfId="49704" xr:uid="{00000000-0005-0000-0000-0000DB8B0000}"/>
    <cellStyle name="Merknad 2 3 2 2 6" xfId="49705" xr:uid="{00000000-0005-0000-0000-0000DC8B0000}"/>
    <cellStyle name="Merknad 2 3 2 2_3. Chng in credit spreads" xfId="49706"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7" xr:uid="{00000000-0005-0000-0000-0000E18B0000}"/>
    <cellStyle name="Merknad 2 3 2 3 5" xfId="49708" xr:uid="{00000000-0005-0000-0000-0000E28B0000}"/>
    <cellStyle name="Merknad 2 3 2 3 6" xfId="49709"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10" xr:uid="{00000000-0005-0000-0000-0000E88B0000}"/>
    <cellStyle name="Merknad 2 3 2 4 5" xfId="49711" xr:uid="{00000000-0005-0000-0000-0000E98B0000}"/>
    <cellStyle name="Merknad 2 3 2 4 6" xfId="49712"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3" xr:uid="{00000000-0005-0000-0000-0000EF8B0000}"/>
    <cellStyle name="Merknad 2 3 2 5 5" xfId="49714" xr:uid="{00000000-0005-0000-0000-0000F08B0000}"/>
    <cellStyle name="Merknad 2 3 2 5_AVA DVA EL" xfId="25070" xr:uid="{00000000-0005-0000-0000-0000F18B0000}"/>
    <cellStyle name="Merknad 2 3 2 6" xfId="25071" xr:uid="{00000000-0005-0000-0000-0000F28B0000}"/>
    <cellStyle name="Merknad 2 3 2 6 2" xfId="49715" xr:uid="{00000000-0005-0000-0000-0000F38B0000}"/>
    <cellStyle name="Merknad 2 3 2 7" xfId="25072" xr:uid="{00000000-0005-0000-0000-0000F48B0000}"/>
    <cellStyle name="Merknad 2 3 2 8" xfId="49716" xr:uid="{00000000-0005-0000-0000-0000F58B0000}"/>
    <cellStyle name="Merknad 2 3 2 9" xfId="49717" xr:uid="{00000000-0005-0000-0000-0000F68B0000}"/>
    <cellStyle name="Merknad 2 3 2_3. Chng in credit spreads" xfId="49718" xr:uid="{00000000-0005-0000-0000-0000F78B0000}"/>
    <cellStyle name="Merknad 2 3 3" xfId="25073" xr:uid="{00000000-0005-0000-0000-0000F88B0000}"/>
    <cellStyle name="Merknad 2 3 3 2" xfId="25074" xr:uid="{00000000-0005-0000-0000-0000F98B0000}"/>
    <cellStyle name="Merknad 2 3 3 2 2" xfId="49719" xr:uid="{00000000-0005-0000-0000-0000FA8B0000}"/>
    <cellStyle name="Merknad 2 3 3 2 2 2" xfId="49720" xr:uid="{00000000-0005-0000-0000-0000FB8B0000}"/>
    <cellStyle name="Merknad 2 3 3 2 3" xfId="49721" xr:uid="{00000000-0005-0000-0000-0000FC8B0000}"/>
    <cellStyle name="Merknad 2 3 3 2 3 2" xfId="49722" xr:uid="{00000000-0005-0000-0000-0000FD8B0000}"/>
    <cellStyle name="Merknad 2 3 3 2 4" xfId="49723" xr:uid="{00000000-0005-0000-0000-0000FE8B0000}"/>
    <cellStyle name="Merknad 2 3 3 2_3. Chng in credit spreads" xfId="49724" xr:uid="{00000000-0005-0000-0000-0000FF8B0000}"/>
    <cellStyle name="Merknad 2 3 3 3" xfId="25075" xr:uid="{00000000-0005-0000-0000-0000008C0000}"/>
    <cellStyle name="Merknad 2 3 3 3 2" xfId="49725" xr:uid="{00000000-0005-0000-0000-0000018C0000}"/>
    <cellStyle name="Merknad 2 3 3 4" xfId="49726" xr:uid="{00000000-0005-0000-0000-0000028C0000}"/>
    <cellStyle name="Merknad 2 3 3 4 2" xfId="49727" xr:uid="{00000000-0005-0000-0000-0000038C0000}"/>
    <cellStyle name="Merknad 2 3 3 5" xfId="49728" xr:uid="{00000000-0005-0000-0000-0000048C0000}"/>
    <cellStyle name="Merknad 2 3 3 5 2" xfId="49729" xr:uid="{00000000-0005-0000-0000-0000058C0000}"/>
    <cellStyle name="Merknad 2 3 3 6" xfId="49730" xr:uid="{00000000-0005-0000-0000-0000068C0000}"/>
    <cellStyle name="Merknad 2 3 3 6 2" xfId="49731" xr:uid="{00000000-0005-0000-0000-0000078C0000}"/>
    <cellStyle name="Merknad 2 3 3 7" xfId="49732" xr:uid="{00000000-0005-0000-0000-0000088C0000}"/>
    <cellStyle name="Merknad 2 3 3_3. Chng in credit spreads" xfId="49733" xr:uid="{00000000-0005-0000-0000-0000098C0000}"/>
    <cellStyle name="Merknad 2 3 4" xfId="25076" xr:uid="{00000000-0005-0000-0000-00000A8C0000}"/>
    <cellStyle name="Merknad 2 3 4 2" xfId="25077" xr:uid="{00000000-0005-0000-0000-00000B8C0000}"/>
    <cellStyle name="Merknad 2 3 4 2 2" xfId="49734" xr:uid="{00000000-0005-0000-0000-00000C8C0000}"/>
    <cellStyle name="Merknad 2 3 4 3" xfId="25078" xr:uid="{00000000-0005-0000-0000-00000D8C0000}"/>
    <cellStyle name="Merknad 2 3 4 3 2" xfId="49735" xr:uid="{00000000-0005-0000-0000-00000E8C0000}"/>
    <cellStyle name="Merknad 2 3 4 4" xfId="49736" xr:uid="{00000000-0005-0000-0000-00000F8C0000}"/>
    <cellStyle name="Merknad 2 3 4 5" xfId="49737" xr:uid="{00000000-0005-0000-0000-0000108C0000}"/>
    <cellStyle name="Merknad 2 3 4 6" xfId="49738" xr:uid="{00000000-0005-0000-0000-0000118C0000}"/>
    <cellStyle name="Merknad 2 3 4_3. Chng in credit spreads" xfId="49739"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40" xr:uid="{00000000-0005-0000-0000-0000168C0000}"/>
    <cellStyle name="Merknad 2 3 5 5" xfId="49741" xr:uid="{00000000-0005-0000-0000-0000178C0000}"/>
    <cellStyle name="Merknad 2 3 5 6" xfId="49742"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3" xr:uid="{00000000-0005-0000-0000-00001D8C0000}"/>
    <cellStyle name="Merknad 2 3 6 5" xfId="49744" xr:uid="{00000000-0005-0000-0000-00001E8C0000}"/>
    <cellStyle name="Merknad 2 3 6 6" xfId="49745" xr:uid="{00000000-0005-0000-0000-00001F8C0000}"/>
    <cellStyle name="Merknad 2 3 6_AVA DVA EL" xfId="25086" xr:uid="{00000000-0005-0000-0000-0000208C0000}"/>
    <cellStyle name="Merknad 2 3 7" xfId="25087" xr:uid="{00000000-0005-0000-0000-0000218C0000}"/>
    <cellStyle name="Merknad 2 3 7 2" xfId="49746" xr:uid="{00000000-0005-0000-0000-0000228C0000}"/>
    <cellStyle name="Merknad 2 3 8" xfId="40113" xr:uid="{00000000-0005-0000-0000-0000238C0000}"/>
    <cellStyle name="Merknad 2 3 8 2" xfId="49747" xr:uid="{00000000-0005-0000-0000-0000248C0000}"/>
    <cellStyle name="Merknad 2 3 8 2 2" xfId="49748" xr:uid="{00000000-0005-0000-0000-0000258C0000}"/>
    <cellStyle name="Merknad 2 3 8 3" xfId="49749" xr:uid="{00000000-0005-0000-0000-0000268C0000}"/>
    <cellStyle name="Merknad 2 3 8_3. Chng in credit spreads" xfId="49750" xr:uid="{00000000-0005-0000-0000-0000278C0000}"/>
    <cellStyle name="Merknad 2 3 9" xfId="49751" xr:uid="{00000000-0005-0000-0000-0000288C0000}"/>
    <cellStyle name="Merknad 2 3 9 2" xfId="49752" xr:uid="{00000000-0005-0000-0000-0000298C0000}"/>
    <cellStyle name="Merknad 2 3_3. Chng in credit spreads" xfId="49753"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9" xr:uid="{00000000-0005-0000-0000-00002E8C0000}"/>
    <cellStyle name="Merknad 2 34" xfId="49754" xr:uid="{00000000-0005-0000-0000-00002F8C0000}"/>
    <cellStyle name="Merknad 2 4" xfId="7622" xr:uid="{00000000-0005-0000-0000-0000308C0000}"/>
    <cellStyle name="Merknad 2 4 10" xfId="49755" xr:uid="{00000000-0005-0000-0000-0000318C0000}"/>
    <cellStyle name="Merknad 2 4 2" xfId="25090" xr:uid="{00000000-0005-0000-0000-0000328C0000}"/>
    <cellStyle name="Merknad 2 4 2 2" xfId="25091" xr:uid="{00000000-0005-0000-0000-0000338C0000}"/>
    <cellStyle name="Merknad 2 4 2 2 2" xfId="49756" xr:uid="{00000000-0005-0000-0000-0000348C0000}"/>
    <cellStyle name="Merknad 2 4 2 3" xfId="25092" xr:uid="{00000000-0005-0000-0000-0000358C0000}"/>
    <cellStyle name="Merknad 2 4 2 3 2" xfId="49757" xr:uid="{00000000-0005-0000-0000-0000368C0000}"/>
    <cellStyle name="Merknad 2 4 2 4" xfId="49758" xr:uid="{00000000-0005-0000-0000-0000378C0000}"/>
    <cellStyle name="Merknad 2 4 2 5" xfId="49759" xr:uid="{00000000-0005-0000-0000-0000388C0000}"/>
    <cellStyle name="Merknad 2 4 2 6" xfId="49760" xr:uid="{00000000-0005-0000-0000-0000398C0000}"/>
    <cellStyle name="Merknad 2 4 2_3. Chng in credit spreads" xfId="49761"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2" xr:uid="{00000000-0005-0000-0000-00003E8C0000}"/>
    <cellStyle name="Merknad 2 4 3 5" xfId="49763" xr:uid="{00000000-0005-0000-0000-00003F8C0000}"/>
    <cellStyle name="Merknad 2 4 3 6" xfId="49764"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5" xr:uid="{00000000-0005-0000-0000-0000458C0000}"/>
    <cellStyle name="Merknad 2 4 4 5" xfId="49766" xr:uid="{00000000-0005-0000-0000-0000468C0000}"/>
    <cellStyle name="Merknad 2 4 4 6" xfId="49767"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8" xr:uid="{00000000-0005-0000-0000-00004C8C0000}"/>
    <cellStyle name="Merknad 2 4 5 5" xfId="49769" xr:uid="{00000000-0005-0000-0000-00004D8C0000}"/>
    <cellStyle name="Merknad 2 4 5 6" xfId="49770"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1" xr:uid="{00000000-0005-0000-0000-0000528C0000}"/>
    <cellStyle name="Merknad 2 4 6_AVA DVA EL" xfId="25107" xr:uid="{00000000-0005-0000-0000-0000538C0000}"/>
    <cellStyle name="Merknad 2 4 7" xfId="25108" xr:uid="{00000000-0005-0000-0000-0000548C0000}"/>
    <cellStyle name="Merknad 2 4 8" xfId="49772" xr:uid="{00000000-0005-0000-0000-0000558C0000}"/>
    <cellStyle name="Merknad 2 4 9" xfId="49773" xr:uid="{00000000-0005-0000-0000-0000568C0000}"/>
    <cellStyle name="Merknad 2 4_3. Chng in credit spreads" xfId="49774"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5" xr:uid="{00000000-0005-0000-0000-00005B8C0000}"/>
    <cellStyle name="Merknad 2 5 2 3" xfId="49776" xr:uid="{00000000-0005-0000-0000-00005C8C0000}"/>
    <cellStyle name="Merknad 2 5 2 3 2" xfId="49777" xr:uid="{00000000-0005-0000-0000-00005D8C0000}"/>
    <cellStyle name="Merknad 2 5 2 4" xfId="49778" xr:uid="{00000000-0005-0000-0000-00005E8C0000}"/>
    <cellStyle name="Merknad 2 5 2_3. Chng in credit spreads" xfId="49779" xr:uid="{00000000-0005-0000-0000-00005F8C0000}"/>
    <cellStyle name="Merknad 2 5 3" xfId="25111" xr:uid="{00000000-0005-0000-0000-0000608C0000}"/>
    <cellStyle name="Merknad 2 5 3 2" xfId="49780" xr:uid="{00000000-0005-0000-0000-0000618C0000}"/>
    <cellStyle name="Merknad 2 5 4" xfId="49781" xr:uid="{00000000-0005-0000-0000-0000628C0000}"/>
    <cellStyle name="Merknad 2 5 4 2" xfId="49782" xr:uid="{00000000-0005-0000-0000-0000638C0000}"/>
    <cellStyle name="Merknad 2 5 5" xfId="49783" xr:uid="{00000000-0005-0000-0000-0000648C0000}"/>
    <cellStyle name="Merknad 2 5 5 2" xfId="49784" xr:uid="{00000000-0005-0000-0000-0000658C0000}"/>
    <cellStyle name="Merknad 2 5 6" xfId="49785" xr:uid="{00000000-0005-0000-0000-0000668C0000}"/>
    <cellStyle name="Merknad 2 5 6 2" xfId="49786" xr:uid="{00000000-0005-0000-0000-0000678C0000}"/>
    <cellStyle name="Merknad 2 5 7" xfId="49787" xr:uid="{00000000-0005-0000-0000-0000688C0000}"/>
    <cellStyle name="Merknad 2 5 8" xfId="49788" xr:uid="{00000000-0005-0000-0000-0000698C0000}"/>
    <cellStyle name="Merknad 2 5_3. Chng in credit spreads" xfId="49789"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90" xr:uid="{00000000-0005-0000-0000-00006E8C0000}"/>
    <cellStyle name="Merknad 2 6 2_AVA DVA EL" xfId="25114" xr:uid="{00000000-0005-0000-0000-00006F8C0000}"/>
    <cellStyle name="Merknad 2 6 3" xfId="25115" xr:uid="{00000000-0005-0000-0000-0000708C0000}"/>
    <cellStyle name="Merknad 2 6 3 2" xfId="49791" xr:uid="{00000000-0005-0000-0000-0000718C0000}"/>
    <cellStyle name="Merknad 2 6 4" xfId="49792" xr:uid="{00000000-0005-0000-0000-0000728C0000}"/>
    <cellStyle name="Merknad 2 6 4 2" xfId="49793" xr:uid="{00000000-0005-0000-0000-0000738C0000}"/>
    <cellStyle name="Merknad 2 6 5" xfId="49794" xr:uid="{00000000-0005-0000-0000-0000748C0000}"/>
    <cellStyle name="Merknad 2 6 5 2" xfId="49795" xr:uid="{00000000-0005-0000-0000-0000758C0000}"/>
    <cellStyle name="Merknad 2 6 6" xfId="49796" xr:uid="{00000000-0005-0000-0000-0000768C0000}"/>
    <cellStyle name="Merknad 2 6 7" xfId="49797" xr:uid="{00000000-0005-0000-0000-0000778C0000}"/>
    <cellStyle name="Merknad 2 6 8" xfId="49798" xr:uid="{00000000-0005-0000-0000-0000788C0000}"/>
    <cellStyle name="Merknad 2 6_3. Chng in credit spreads" xfId="49799"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800" xr:uid="{00000000-0005-0000-0000-00007F8C0000}"/>
    <cellStyle name="Merknad 2 7 5" xfId="49801" xr:uid="{00000000-0005-0000-0000-0000808C0000}"/>
    <cellStyle name="Merknad 2 7 6" xfId="49802" xr:uid="{00000000-0005-0000-0000-0000818C0000}"/>
    <cellStyle name="Merknad 2 7 7" xfId="49803"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4" xr:uid="{00000000-0005-0000-0000-0000898C0000}"/>
    <cellStyle name="Merknad 2 8 5" xfId="49805" xr:uid="{00000000-0005-0000-0000-00008A8C0000}"/>
    <cellStyle name="Merknad 2 8 6" xfId="49806" xr:uid="{00000000-0005-0000-0000-00008B8C0000}"/>
    <cellStyle name="Merknad 2 8 7" xfId="49807"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8" xr:uid="{00000000-0005-0000-0000-0000908C0000}"/>
    <cellStyle name="Merknad 2 9 4" xfId="49809"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4" xr:uid="{00000000-0005-0000-0000-00009C8C0000}"/>
    <cellStyle name="Merknad 3_7. Other MTM adjustments" xfId="49810"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5" xr:uid="{00000000-0005-0000-0000-0000A28C0000}"/>
    <cellStyle name="Merknad 4_A02" xfId="55618"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6"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7"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1"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2"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3"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4" xr:uid="{00000000-0005-0000-0000-0000E18C0000}"/>
    <cellStyle name="multiple 10 3" xfId="25171" xr:uid="{00000000-0005-0000-0000-0000E28C0000}"/>
    <cellStyle name="multiple 10 3 2" xfId="49815" xr:uid="{00000000-0005-0000-0000-0000E38C0000}"/>
    <cellStyle name="multiple 10_7. Other MTM adjustments" xfId="49816" xr:uid="{00000000-0005-0000-0000-0000E48C0000}"/>
    <cellStyle name="multiple 11" xfId="25172" xr:uid="{00000000-0005-0000-0000-0000E58C0000}"/>
    <cellStyle name="multiple 11 2" xfId="25173" xr:uid="{00000000-0005-0000-0000-0000E68C0000}"/>
    <cellStyle name="multiple 11 2 2" xfId="49817" xr:uid="{00000000-0005-0000-0000-0000E78C0000}"/>
    <cellStyle name="multiple 11 3" xfId="25174" xr:uid="{00000000-0005-0000-0000-0000E88C0000}"/>
    <cellStyle name="multiple 11 3 2" xfId="49818" xr:uid="{00000000-0005-0000-0000-0000E98C0000}"/>
    <cellStyle name="multiple 11_7. Other MTM adjustments" xfId="49819" xr:uid="{00000000-0005-0000-0000-0000EA8C0000}"/>
    <cellStyle name="multiple 12" xfId="25175" xr:uid="{00000000-0005-0000-0000-0000EB8C0000}"/>
    <cellStyle name="multiple 12 2" xfId="25176" xr:uid="{00000000-0005-0000-0000-0000EC8C0000}"/>
    <cellStyle name="multiple 12 2 2" xfId="49820" xr:uid="{00000000-0005-0000-0000-0000ED8C0000}"/>
    <cellStyle name="multiple 12 3" xfId="25177" xr:uid="{00000000-0005-0000-0000-0000EE8C0000}"/>
    <cellStyle name="multiple 12 3 2" xfId="49821" xr:uid="{00000000-0005-0000-0000-0000EF8C0000}"/>
    <cellStyle name="multiple 12_7. Other MTM adjustments" xfId="49822" xr:uid="{00000000-0005-0000-0000-0000F08C0000}"/>
    <cellStyle name="multiple 13" xfId="25178" xr:uid="{00000000-0005-0000-0000-0000F18C0000}"/>
    <cellStyle name="multiple 13 2" xfId="25179" xr:uid="{00000000-0005-0000-0000-0000F28C0000}"/>
    <cellStyle name="multiple 13 2 2" xfId="49823" xr:uid="{00000000-0005-0000-0000-0000F38C0000}"/>
    <cellStyle name="multiple 13 3" xfId="25180" xr:uid="{00000000-0005-0000-0000-0000F48C0000}"/>
    <cellStyle name="multiple 13 3 2" xfId="49824" xr:uid="{00000000-0005-0000-0000-0000F58C0000}"/>
    <cellStyle name="multiple 13_7. Other MTM adjustments" xfId="49825" xr:uid="{00000000-0005-0000-0000-0000F68C0000}"/>
    <cellStyle name="multiple 14" xfId="25181" xr:uid="{00000000-0005-0000-0000-0000F78C0000}"/>
    <cellStyle name="multiple 14 2" xfId="25182" xr:uid="{00000000-0005-0000-0000-0000F88C0000}"/>
    <cellStyle name="multiple 14 2 2" xfId="49826" xr:uid="{00000000-0005-0000-0000-0000F98C0000}"/>
    <cellStyle name="multiple 14 3" xfId="25183" xr:uid="{00000000-0005-0000-0000-0000FA8C0000}"/>
    <cellStyle name="multiple 14 3 2" xfId="49827" xr:uid="{00000000-0005-0000-0000-0000FB8C0000}"/>
    <cellStyle name="multiple 14_7. Other MTM adjustments" xfId="49828" xr:uid="{00000000-0005-0000-0000-0000FC8C0000}"/>
    <cellStyle name="multiple 15" xfId="25184" xr:uid="{00000000-0005-0000-0000-0000FD8C0000}"/>
    <cellStyle name="multiple 15 2" xfId="25185" xr:uid="{00000000-0005-0000-0000-0000FE8C0000}"/>
    <cellStyle name="multiple 15 2 2" xfId="49829" xr:uid="{00000000-0005-0000-0000-0000FF8C0000}"/>
    <cellStyle name="multiple 15 3" xfId="25186" xr:uid="{00000000-0005-0000-0000-0000008D0000}"/>
    <cellStyle name="multiple 15 3 2" xfId="49830" xr:uid="{00000000-0005-0000-0000-0000018D0000}"/>
    <cellStyle name="multiple 15_7. Other MTM adjustments" xfId="49831" xr:uid="{00000000-0005-0000-0000-0000028D0000}"/>
    <cellStyle name="multiple 16" xfId="25187" xr:uid="{00000000-0005-0000-0000-0000038D0000}"/>
    <cellStyle name="multiple 16 2" xfId="49832" xr:uid="{00000000-0005-0000-0000-0000048D0000}"/>
    <cellStyle name="multiple 17" xfId="25188" xr:uid="{00000000-0005-0000-0000-0000058D0000}"/>
    <cellStyle name="multiple 17 2" xfId="49833" xr:uid="{00000000-0005-0000-0000-0000068D0000}"/>
    <cellStyle name="multiple 18" xfId="25189" xr:uid="{00000000-0005-0000-0000-0000078D0000}"/>
    <cellStyle name="Multiple 19" xfId="49834" xr:uid="{00000000-0005-0000-0000-0000088D0000}"/>
    <cellStyle name="multiple 2" xfId="7639" xr:uid="{00000000-0005-0000-0000-0000098D0000}"/>
    <cellStyle name="multiple 2 2" xfId="25190" xr:uid="{00000000-0005-0000-0000-00000A8D0000}"/>
    <cellStyle name="multiple 2 2 2" xfId="49835" xr:uid="{00000000-0005-0000-0000-00000B8D0000}"/>
    <cellStyle name="multiple 2 2 2 2" xfId="49836" xr:uid="{00000000-0005-0000-0000-00000C8D0000}"/>
    <cellStyle name="multiple 2 2 3" xfId="49837" xr:uid="{00000000-0005-0000-0000-00000D8D0000}"/>
    <cellStyle name="multiple 2 2_7. Other MTM adjustments" xfId="49838" xr:uid="{00000000-0005-0000-0000-00000E8D0000}"/>
    <cellStyle name="multiple 2 3" xfId="49839" xr:uid="{00000000-0005-0000-0000-00000F8D0000}"/>
    <cellStyle name="multiple 2 3 2" xfId="49840" xr:uid="{00000000-0005-0000-0000-0000108D0000}"/>
    <cellStyle name="multiple 2_7. Other MTM adjustments" xfId="49841" xr:uid="{00000000-0005-0000-0000-0000118D0000}"/>
    <cellStyle name="Multiple 20" xfId="49842" xr:uid="{00000000-0005-0000-0000-0000128D0000}"/>
    <cellStyle name="multiple 21" xfId="49843"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4" xr:uid="{00000000-0005-0000-0000-0000178D0000}"/>
    <cellStyle name="multiple 3 2 3" xfId="25194" xr:uid="{00000000-0005-0000-0000-0000188D0000}"/>
    <cellStyle name="multiple 3 2 3 2" xfId="49845" xr:uid="{00000000-0005-0000-0000-0000198D0000}"/>
    <cellStyle name="multiple 3 2_7. Other MTM adjustments" xfId="49846" xr:uid="{00000000-0005-0000-0000-00001A8D0000}"/>
    <cellStyle name="multiple 3 3" xfId="25195" xr:uid="{00000000-0005-0000-0000-00001B8D0000}"/>
    <cellStyle name="multiple 3 3 2" xfId="49847" xr:uid="{00000000-0005-0000-0000-00001C8D0000}"/>
    <cellStyle name="multiple 3 3 2 2" xfId="49848" xr:uid="{00000000-0005-0000-0000-00001D8D0000}"/>
    <cellStyle name="multiple 3 3 3" xfId="49849" xr:uid="{00000000-0005-0000-0000-00001E8D0000}"/>
    <cellStyle name="multiple 3 3 3 2" xfId="49850" xr:uid="{00000000-0005-0000-0000-00001F8D0000}"/>
    <cellStyle name="multiple 3 3 4" xfId="49851" xr:uid="{00000000-0005-0000-0000-0000208D0000}"/>
    <cellStyle name="multiple 3 3 4 2" xfId="49852" xr:uid="{00000000-0005-0000-0000-0000218D0000}"/>
    <cellStyle name="multiple 3 3 5" xfId="49853" xr:uid="{00000000-0005-0000-0000-0000228D0000}"/>
    <cellStyle name="multiple 3 3_7. Other MTM adjustments" xfId="49854" xr:uid="{00000000-0005-0000-0000-0000238D0000}"/>
    <cellStyle name="multiple 3 4" xfId="25196" xr:uid="{00000000-0005-0000-0000-0000248D0000}"/>
    <cellStyle name="multiple 3 4 2" xfId="49855" xr:uid="{00000000-0005-0000-0000-0000258D0000}"/>
    <cellStyle name="multiple 3_7. Other MTM adjustments" xfId="49856" xr:uid="{00000000-0005-0000-0000-0000268D0000}"/>
    <cellStyle name="multiple 4" xfId="25197" xr:uid="{00000000-0005-0000-0000-0000278D0000}"/>
    <cellStyle name="multiple 4 2" xfId="25198" xr:uid="{00000000-0005-0000-0000-0000288D0000}"/>
    <cellStyle name="multiple 4 2 2" xfId="49857" xr:uid="{00000000-0005-0000-0000-0000298D0000}"/>
    <cellStyle name="multiple 4 2 2 2" xfId="49858" xr:uid="{00000000-0005-0000-0000-00002A8D0000}"/>
    <cellStyle name="multiple 4 2 3" xfId="49859" xr:uid="{00000000-0005-0000-0000-00002B8D0000}"/>
    <cellStyle name="multiple 4 2_7. Other MTM adjustments" xfId="49860" xr:uid="{00000000-0005-0000-0000-00002C8D0000}"/>
    <cellStyle name="multiple 4 3" xfId="25199" xr:uid="{00000000-0005-0000-0000-00002D8D0000}"/>
    <cellStyle name="multiple 4 3 2" xfId="49861" xr:uid="{00000000-0005-0000-0000-00002E8D0000}"/>
    <cellStyle name="multiple 4_7. Other MTM adjustments" xfId="49862" xr:uid="{00000000-0005-0000-0000-00002F8D0000}"/>
    <cellStyle name="multiple 5" xfId="25200" xr:uid="{00000000-0005-0000-0000-0000308D0000}"/>
    <cellStyle name="multiple 5 2" xfId="25201" xr:uid="{00000000-0005-0000-0000-0000318D0000}"/>
    <cellStyle name="multiple 5 2 2" xfId="49863" xr:uid="{00000000-0005-0000-0000-0000328D0000}"/>
    <cellStyle name="multiple 5 2 2 2" xfId="49864" xr:uid="{00000000-0005-0000-0000-0000338D0000}"/>
    <cellStyle name="multiple 5 2 3" xfId="49865" xr:uid="{00000000-0005-0000-0000-0000348D0000}"/>
    <cellStyle name="multiple 5 2_7. Other MTM adjustments" xfId="49866" xr:uid="{00000000-0005-0000-0000-0000358D0000}"/>
    <cellStyle name="multiple 5 3" xfId="25202" xr:uid="{00000000-0005-0000-0000-0000368D0000}"/>
    <cellStyle name="multiple 5 3 2" xfId="49867" xr:uid="{00000000-0005-0000-0000-0000378D0000}"/>
    <cellStyle name="multiple 5 4" xfId="49868" xr:uid="{00000000-0005-0000-0000-0000388D0000}"/>
    <cellStyle name="multiple 5 4 2" xfId="49869" xr:uid="{00000000-0005-0000-0000-0000398D0000}"/>
    <cellStyle name="multiple 5 5" xfId="49870" xr:uid="{00000000-0005-0000-0000-00003A8D0000}"/>
    <cellStyle name="multiple 5 5 2" xfId="49871" xr:uid="{00000000-0005-0000-0000-00003B8D0000}"/>
    <cellStyle name="multiple 5_7. Other MTM adjustments" xfId="49872" xr:uid="{00000000-0005-0000-0000-00003C8D0000}"/>
    <cellStyle name="multiple 6" xfId="25203" xr:uid="{00000000-0005-0000-0000-00003D8D0000}"/>
    <cellStyle name="multiple 6 2" xfId="25204" xr:uid="{00000000-0005-0000-0000-00003E8D0000}"/>
    <cellStyle name="multiple 6 2 2" xfId="49873" xr:uid="{00000000-0005-0000-0000-00003F8D0000}"/>
    <cellStyle name="multiple 6 2 2 2" xfId="49874" xr:uid="{00000000-0005-0000-0000-0000408D0000}"/>
    <cellStyle name="multiple 6 2 3" xfId="49875" xr:uid="{00000000-0005-0000-0000-0000418D0000}"/>
    <cellStyle name="multiple 6 2_7. Other MTM adjustments" xfId="49876" xr:uid="{00000000-0005-0000-0000-0000428D0000}"/>
    <cellStyle name="multiple 6 3" xfId="25205" xr:uid="{00000000-0005-0000-0000-0000438D0000}"/>
    <cellStyle name="multiple 6 3 2" xfId="49877" xr:uid="{00000000-0005-0000-0000-0000448D0000}"/>
    <cellStyle name="multiple 6_7. Other MTM adjustments" xfId="49878" xr:uid="{00000000-0005-0000-0000-0000458D0000}"/>
    <cellStyle name="multiple 7" xfId="25206" xr:uid="{00000000-0005-0000-0000-0000468D0000}"/>
    <cellStyle name="multiple 7 2" xfId="25207" xr:uid="{00000000-0005-0000-0000-0000478D0000}"/>
    <cellStyle name="multiple 7 2 2" xfId="49879" xr:uid="{00000000-0005-0000-0000-0000488D0000}"/>
    <cellStyle name="multiple 7 3" xfId="25208" xr:uid="{00000000-0005-0000-0000-0000498D0000}"/>
    <cellStyle name="multiple 7 3 2" xfId="49880" xr:uid="{00000000-0005-0000-0000-00004A8D0000}"/>
    <cellStyle name="multiple 7_7. Other MTM adjustments" xfId="49881" xr:uid="{00000000-0005-0000-0000-00004B8D0000}"/>
    <cellStyle name="multiple 8" xfId="25209" xr:uid="{00000000-0005-0000-0000-00004C8D0000}"/>
    <cellStyle name="multiple 8 2" xfId="25210" xr:uid="{00000000-0005-0000-0000-00004D8D0000}"/>
    <cellStyle name="multiple 8 2 2" xfId="49882" xr:uid="{00000000-0005-0000-0000-00004E8D0000}"/>
    <cellStyle name="multiple 8 3" xfId="25211" xr:uid="{00000000-0005-0000-0000-00004F8D0000}"/>
    <cellStyle name="multiple 8 3 2" xfId="49883" xr:uid="{00000000-0005-0000-0000-0000508D0000}"/>
    <cellStyle name="multiple 8_7. Other MTM adjustments" xfId="49884" xr:uid="{00000000-0005-0000-0000-0000518D0000}"/>
    <cellStyle name="multiple 9" xfId="25212" xr:uid="{00000000-0005-0000-0000-0000528D0000}"/>
    <cellStyle name="multiple 9 2" xfId="25213" xr:uid="{00000000-0005-0000-0000-0000538D0000}"/>
    <cellStyle name="multiple 9 2 2" xfId="49885" xr:uid="{00000000-0005-0000-0000-0000548D0000}"/>
    <cellStyle name="multiple 9 3" xfId="25214" xr:uid="{00000000-0005-0000-0000-0000558D0000}"/>
    <cellStyle name="multiple 9 3 2" xfId="49886" xr:uid="{00000000-0005-0000-0000-0000568D0000}"/>
    <cellStyle name="multiple 9_7. Other MTM adjustments" xfId="49887"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8" xr:uid="{00000000-0005-0000-0000-00007F8D0000}"/>
    <cellStyle name="Neutral 15" xfId="49889" xr:uid="{00000000-0005-0000-0000-0000808D0000}"/>
    <cellStyle name="Neutral 16" xfId="49890"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1"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2" xr:uid="{00000000-0005-0000-0000-00002D8E0000}"/>
    <cellStyle name="nonmultiple 10 2" xfId="49893" xr:uid="{00000000-0005-0000-0000-00002E8E0000}"/>
    <cellStyle name="nonmultiple 11" xfId="49894" xr:uid="{00000000-0005-0000-0000-00002F8E0000}"/>
    <cellStyle name="nonmultiple 11 2" xfId="49895" xr:uid="{00000000-0005-0000-0000-0000308E0000}"/>
    <cellStyle name="nonmultiple 12" xfId="49896" xr:uid="{00000000-0005-0000-0000-0000318E0000}"/>
    <cellStyle name="nonmultiple 12 2" xfId="49897" xr:uid="{00000000-0005-0000-0000-0000328E0000}"/>
    <cellStyle name="nonmultiple 13" xfId="49898" xr:uid="{00000000-0005-0000-0000-0000338E0000}"/>
    <cellStyle name="nonmultiple 13 2" xfId="49899" xr:uid="{00000000-0005-0000-0000-0000348E0000}"/>
    <cellStyle name="nonmultiple 2" xfId="7704" xr:uid="{00000000-0005-0000-0000-0000358E0000}"/>
    <cellStyle name="nonmultiple 2 2" xfId="25347" xr:uid="{00000000-0005-0000-0000-0000368E0000}"/>
    <cellStyle name="nonmultiple 2 2 2" xfId="49900" xr:uid="{00000000-0005-0000-0000-0000378E0000}"/>
    <cellStyle name="nonmultiple 2 2 2 2" xfId="49901" xr:uid="{00000000-0005-0000-0000-0000388E0000}"/>
    <cellStyle name="nonmultiple 2 2 3" xfId="49902" xr:uid="{00000000-0005-0000-0000-0000398E0000}"/>
    <cellStyle name="nonmultiple 2 2_7. Other MTM adjustments" xfId="49903" xr:uid="{00000000-0005-0000-0000-00003A8E0000}"/>
    <cellStyle name="nonmultiple 2 3" xfId="49904" xr:uid="{00000000-0005-0000-0000-00003B8E0000}"/>
    <cellStyle name="nonmultiple 2 3 2" xfId="49905" xr:uid="{00000000-0005-0000-0000-00003C8E0000}"/>
    <cellStyle name="nonmultiple 2_7. Other MTM adjustments" xfId="49906"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7" xr:uid="{00000000-0005-0000-0000-0000418E0000}"/>
    <cellStyle name="nonmultiple 3 2 3" xfId="25351" xr:uid="{00000000-0005-0000-0000-0000428E0000}"/>
    <cellStyle name="nonmultiple 3 2 3 2" xfId="49908" xr:uid="{00000000-0005-0000-0000-0000438E0000}"/>
    <cellStyle name="nonmultiple 3 2_7. Other MTM adjustments" xfId="49909" xr:uid="{00000000-0005-0000-0000-0000448E0000}"/>
    <cellStyle name="nonmultiple 3 3" xfId="25352" xr:uid="{00000000-0005-0000-0000-0000458E0000}"/>
    <cellStyle name="nonmultiple 3 3 2" xfId="49910" xr:uid="{00000000-0005-0000-0000-0000468E0000}"/>
    <cellStyle name="nonmultiple 3 3 2 2" xfId="49911" xr:uid="{00000000-0005-0000-0000-0000478E0000}"/>
    <cellStyle name="nonmultiple 3 3 3" xfId="49912" xr:uid="{00000000-0005-0000-0000-0000488E0000}"/>
    <cellStyle name="nonmultiple 3 3 3 2" xfId="49913" xr:uid="{00000000-0005-0000-0000-0000498E0000}"/>
    <cellStyle name="nonmultiple 3 3 4" xfId="49914" xr:uid="{00000000-0005-0000-0000-00004A8E0000}"/>
    <cellStyle name="nonmultiple 3 3 4 2" xfId="49915" xr:uid="{00000000-0005-0000-0000-00004B8E0000}"/>
    <cellStyle name="nonmultiple 3 3 5" xfId="49916" xr:uid="{00000000-0005-0000-0000-00004C8E0000}"/>
    <cellStyle name="nonmultiple 3 3_7. Other MTM adjustments" xfId="49917" xr:uid="{00000000-0005-0000-0000-00004D8E0000}"/>
    <cellStyle name="nonmultiple 3 4" xfId="25353" xr:uid="{00000000-0005-0000-0000-00004E8E0000}"/>
    <cellStyle name="nonmultiple 3 4 2" xfId="49918" xr:uid="{00000000-0005-0000-0000-00004F8E0000}"/>
    <cellStyle name="nonmultiple 3_7. Other MTM adjustments" xfId="49919" xr:uid="{00000000-0005-0000-0000-0000508E0000}"/>
    <cellStyle name="nonmultiple 4" xfId="25354" xr:uid="{00000000-0005-0000-0000-0000518E0000}"/>
    <cellStyle name="nonmultiple 4 2" xfId="25355" xr:uid="{00000000-0005-0000-0000-0000528E0000}"/>
    <cellStyle name="nonmultiple 4 2 2" xfId="49920" xr:uid="{00000000-0005-0000-0000-0000538E0000}"/>
    <cellStyle name="nonmultiple 4 2 2 2" xfId="49921" xr:uid="{00000000-0005-0000-0000-0000548E0000}"/>
    <cellStyle name="nonmultiple 4 2 3" xfId="49922" xr:uid="{00000000-0005-0000-0000-0000558E0000}"/>
    <cellStyle name="nonmultiple 4 2_7. Other MTM adjustments" xfId="49923" xr:uid="{00000000-0005-0000-0000-0000568E0000}"/>
    <cellStyle name="nonmultiple 4 3" xfId="25356" xr:uid="{00000000-0005-0000-0000-0000578E0000}"/>
    <cellStyle name="nonmultiple 4 3 2" xfId="49924" xr:uid="{00000000-0005-0000-0000-0000588E0000}"/>
    <cellStyle name="nonmultiple 4_7. Other MTM adjustments" xfId="49925" xr:uid="{00000000-0005-0000-0000-0000598E0000}"/>
    <cellStyle name="nonmultiple 5" xfId="25357" xr:uid="{00000000-0005-0000-0000-00005A8E0000}"/>
    <cellStyle name="nonmultiple 5 2" xfId="49926" xr:uid="{00000000-0005-0000-0000-00005B8E0000}"/>
    <cellStyle name="nonmultiple 5 2 2" xfId="49927" xr:uid="{00000000-0005-0000-0000-00005C8E0000}"/>
    <cellStyle name="nonmultiple 5 2 2 2" xfId="49928" xr:uid="{00000000-0005-0000-0000-00005D8E0000}"/>
    <cellStyle name="nonmultiple 5 2 3" xfId="49929" xr:uid="{00000000-0005-0000-0000-00005E8E0000}"/>
    <cellStyle name="nonmultiple 5 2_7. Other MTM adjustments" xfId="49930" xr:uid="{00000000-0005-0000-0000-00005F8E0000}"/>
    <cellStyle name="nonmultiple 5 3" xfId="49931" xr:uid="{00000000-0005-0000-0000-0000608E0000}"/>
    <cellStyle name="nonmultiple 5 3 2" xfId="49932" xr:uid="{00000000-0005-0000-0000-0000618E0000}"/>
    <cellStyle name="nonmultiple 5 4" xfId="49933" xr:uid="{00000000-0005-0000-0000-0000628E0000}"/>
    <cellStyle name="nonmultiple 5 4 2" xfId="49934" xr:uid="{00000000-0005-0000-0000-0000638E0000}"/>
    <cellStyle name="nonmultiple 5 5" xfId="49935" xr:uid="{00000000-0005-0000-0000-0000648E0000}"/>
    <cellStyle name="nonmultiple 5 5 2" xfId="49936" xr:uid="{00000000-0005-0000-0000-0000658E0000}"/>
    <cellStyle name="nonmultiple 5 6" xfId="49937" xr:uid="{00000000-0005-0000-0000-0000668E0000}"/>
    <cellStyle name="nonmultiple 5_7. Other MTM adjustments" xfId="49938" xr:uid="{00000000-0005-0000-0000-0000678E0000}"/>
    <cellStyle name="nonmultiple 6" xfId="49939" xr:uid="{00000000-0005-0000-0000-0000688E0000}"/>
    <cellStyle name="nonmultiple 6 2" xfId="49940" xr:uid="{00000000-0005-0000-0000-0000698E0000}"/>
    <cellStyle name="nonmultiple 6 2 2" xfId="49941" xr:uid="{00000000-0005-0000-0000-00006A8E0000}"/>
    <cellStyle name="nonmultiple 6 2 2 2" xfId="49942" xr:uid="{00000000-0005-0000-0000-00006B8E0000}"/>
    <cellStyle name="nonmultiple 6 2 3" xfId="49943" xr:uid="{00000000-0005-0000-0000-00006C8E0000}"/>
    <cellStyle name="nonmultiple 6 2_7. Other MTM adjustments" xfId="49944" xr:uid="{00000000-0005-0000-0000-00006D8E0000}"/>
    <cellStyle name="nonmultiple 6 3" xfId="49945" xr:uid="{00000000-0005-0000-0000-00006E8E0000}"/>
    <cellStyle name="nonmultiple 6 3 2" xfId="49946" xr:uid="{00000000-0005-0000-0000-00006F8E0000}"/>
    <cellStyle name="nonmultiple 6 4" xfId="49947" xr:uid="{00000000-0005-0000-0000-0000708E0000}"/>
    <cellStyle name="nonmultiple 6_7. Other MTM adjustments" xfId="49948" xr:uid="{00000000-0005-0000-0000-0000718E0000}"/>
    <cellStyle name="nonmultiple 7" xfId="49949" xr:uid="{00000000-0005-0000-0000-0000728E0000}"/>
    <cellStyle name="nonmultiple 7 2" xfId="49950" xr:uid="{00000000-0005-0000-0000-0000738E0000}"/>
    <cellStyle name="nonmultiple 7 2 2" xfId="49951" xr:uid="{00000000-0005-0000-0000-0000748E0000}"/>
    <cellStyle name="nonmultiple 7 3" xfId="49952" xr:uid="{00000000-0005-0000-0000-0000758E0000}"/>
    <cellStyle name="nonmultiple 7 3 2" xfId="49953" xr:uid="{00000000-0005-0000-0000-0000768E0000}"/>
    <cellStyle name="nonmultiple 7 4" xfId="49954" xr:uid="{00000000-0005-0000-0000-0000778E0000}"/>
    <cellStyle name="nonmultiple 7_7. Other MTM adjustments" xfId="49955" xr:uid="{00000000-0005-0000-0000-0000788E0000}"/>
    <cellStyle name="nonmultiple 8" xfId="49956" xr:uid="{00000000-0005-0000-0000-0000798E0000}"/>
    <cellStyle name="nonmultiple 8 2" xfId="49957" xr:uid="{00000000-0005-0000-0000-00007A8E0000}"/>
    <cellStyle name="nonmultiple 9" xfId="49958" xr:uid="{00000000-0005-0000-0000-00007B8E0000}"/>
    <cellStyle name="nonmultiple 9 2" xfId="49959" xr:uid="{00000000-0005-0000-0000-00007C8E0000}"/>
    <cellStyle name="nonmultiple_1" xfId="49960"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60" xr:uid="{00000000-0005-0000-0000-0000948E0000}"/>
    <cellStyle name="Normal 10 2 14" xfId="49961" xr:uid="{00000000-0005-0000-0000-0000958E0000}"/>
    <cellStyle name="Normal 10 2 15" xfId="49962" xr:uid="{00000000-0005-0000-0000-0000968E0000}"/>
    <cellStyle name="Normal 10 2 2" xfId="7707" xr:uid="{00000000-0005-0000-0000-0000978E0000}"/>
    <cellStyle name="Normal 10 2 2 10" xfId="49963" xr:uid="{00000000-0005-0000-0000-0000988E0000}"/>
    <cellStyle name="Normal 10 2 2 11" xfId="49964" xr:uid="{00000000-0005-0000-0000-0000998E0000}"/>
    <cellStyle name="Normal 10 2 2 2" xfId="12537" xr:uid="{00000000-0005-0000-0000-00009A8E0000}"/>
    <cellStyle name="Normal 10 2 2 2 10" xfId="49965"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6" xr:uid="{00000000-0005-0000-0000-00009F8E0000}"/>
    <cellStyle name="Normal 10 2 2 2 2 5" xfId="49967"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8" xr:uid="{00000000-0005-0000-0000-0000A58E0000}"/>
    <cellStyle name="Normal 10 2 2 2 3 5" xfId="49969"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70" xr:uid="{00000000-0005-0000-0000-0000AB8E0000}"/>
    <cellStyle name="Normal 10 2 2 2 4 5" xfId="49971"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2" xr:uid="{00000000-0005-0000-0000-0000B18E0000}"/>
    <cellStyle name="Normal 10 2 2 2 5 5" xfId="49973"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4" xr:uid="{00000000-0005-0000-0000-0000B68E0000}"/>
    <cellStyle name="Normal 10 2 2 2 9" xfId="49975" xr:uid="{00000000-0005-0000-0000-0000B78E0000}"/>
    <cellStyle name="Normal 10 2 2 2_A02" xfId="55619"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6" xr:uid="{00000000-0005-0000-0000-0000BF8E0000}"/>
    <cellStyle name="Normal 10 2 2 3 6" xfId="49977"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8"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9" xr:uid="{00000000-0005-0000-0000-0000CD8E0000}"/>
    <cellStyle name="Normal 10 2 2 5 5" xfId="49980"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1" xr:uid="{00000000-0005-0000-0000-0000D38E0000}"/>
    <cellStyle name="Normal 10 2 2 6_AVA DVA EL" xfId="25414" xr:uid="{00000000-0005-0000-0000-0000D48E0000}"/>
    <cellStyle name="Normal 10 2 2 7" xfId="25415" xr:uid="{00000000-0005-0000-0000-0000D58E0000}"/>
    <cellStyle name="Normal 10 2 2 8" xfId="49982" xr:uid="{00000000-0005-0000-0000-0000D68E0000}"/>
    <cellStyle name="Normal 10 2 2 9" xfId="49983" xr:uid="{00000000-0005-0000-0000-0000D78E0000}"/>
    <cellStyle name="Normal 10 2 2_3. Chng in credit spreads" xfId="49984" xr:uid="{00000000-0005-0000-0000-0000D88E0000}"/>
    <cellStyle name="Normal 10 2 3" xfId="7708" xr:uid="{00000000-0005-0000-0000-0000D98E0000}"/>
    <cellStyle name="Normal 10 2 3 10" xfId="49985"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6" xr:uid="{00000000-0005-0000-0000-0000E18E0000}"/>
    <cellStyle name="Normal 10 2 3 2 6" xfId="49987"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8" xr:uid="{00000000-0005-0000-0000-0000E78E0000}"/>
    <cellStyle name="Normal 10 2 3 3 5" xfId="49989"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90" xr:uid="{00000000-0005-0000-0000-0000ED8E0000}"/>
    <cellStyle name="Normal 10 2 3 4 5" xfId="49991"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2"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3" xr:uid="{00000000-0005-0000-0000-0000F98E0000}"/>
    <cellStyle name="Normal 10 2 3 9" xfId="49994" xr:uid="{00000000-0005-0000-0000-0000FA8E0000}"/>
    <cellStyle name="Normal 10 2 3_3. Chng in credit spreads" xfId="49995"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6"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7"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8"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9"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50000" xr:uid="{00000000-0005-0000-0000-00003E8F0000}"/>
    <cellStyle name="Normal 10 3" xfId="7713" xr:uid="{00000000-0005-0000-0000-00003F8F0000}"/>
    <cellStyle name="Normal 10 3 10" xfId="50001" xr:uid="{00000000-0005-0000-0000-0000408F0000}"/>
    <cellStyle name="Normal 10 3 11" xfId="50002"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3" xr:uid="{00000000-0005-0000-0000-0000468F0000}"/>
    <cellStyle name="Normal 10 3 2 2 5" xfId="50004"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5" xr:uid="{00000000-0005-0000-0000-00004C8F0000}"/>
    <cellStyle name="Normal 10 3 2 3 5" xfId="50006"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7" xr:uid="{00000000-0005-0000-0000-0000528F0000}"/>
    <cellStyle name="Normal 10 3 2 4 5" xfId="50008"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9" xr:uid="{00000000-0005-0000-0000-0000588F0000}"/>
    <cellStyle name="Normal 10 3 2 5 5" xfId="50010"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20"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1" xr:uid="{00000000-0005-0000-0000-0000668F0000}"/>
    <cellStyle name="Normal 10 3 3 6" xfId="50012"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3"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4" xr:uid="{00000000-0005-0000-0000-0000748F0000}"/>
    <cellStyle name="Normal 10 3 5 5" xfId="50015"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6" xr:uid="{00000000-0005-0000-0000-00007A8F0000}"/>
    <cellStyle name="Normal 10 3 6_AVA DVA EL" xfId="25534" xr:uid="{00000000-0005-0000-0000-00007B8F0000}"/>
    <cellStyle name="Normal 10 3 7" xfId="25535" xr:uid="{00000000-0005-0000-0000-00007C8F0000}"/>
    <cellStyle name="Normal 10 3 8" xfId="50017" xr:uid="{00000000-0005-0000-0000-00007D8F0000}"/>
    <cellStyle name="Normal 10 3 9" xfId="50018" xr:uid="{00000000-0005-0000-0000-00007E8F0000}"/>
    <cellStyle name="Normal 10 3_Ark1" xfId="50019" xr:uid="{00000000-0005-0000-0000-00007F8F0000}"/>
    <cellStyle name="Normal 10 4" xfId="7714" xr:uid="{00000000-0005-0000-0000-0000808F0000}"/>
    <cellStyle name="Normal 10 4 10" xfId="50020"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1" xr:uid="{00000000-0005-0000-0000-00008E8F0000}"/>
    <cellStyle name="Normal 10 4 3 5" xfId="50022"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3" xr:uid="{00000000-0005-0000-0000-0000948F0000}"/>
    <cellStyle name="Normal 10 4 4 5" xfId="50024"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5"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6" xr:uid="{00000000-0005-0000-0000-0000A08F0000}"/>
    <cellStyle name="Normal 10 4 9" xfId="50027" xr:uid="{00000000-0005-0000-0000-0000A18F0000}"/>
    <cellStyle name="Normal 10 4_3. Chng in credit spreads" xfId="50028"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9"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30" xr:uid="{00000000-0005-0000-0000-0000AE8F0000}"/>
    <cellStyle name="Normal 10 5 7" xfId="50031" xr:uid="{00000000-0005-0000-0000-0000AF8F0000}"/>
    <cellStyle name="Normal 10 5_3. Chng in credit spreads" xfId="50032"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3" xr:uid="{00000000-0005-0000-0000-0000BB8F0000}"/>
    <cellStyle name="Normal 10 6_AVA DVA EL" xfId="50034"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5"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2"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3"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4"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1"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6"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7"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8"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9"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40"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1"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2"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3" xr:uid="{00000000-0005-0000-0000-0000FA900000}"/>
    <cellStyle name="Normal 12_7. Other MTM adjustments" xfId="50044" xr:uid="{00000000-0005-0000-0000-0000FB900000}"/>
    <cellStyle name="Normal 120" xfId="7758" xr:uid="{00000000-0005-0000-0000-0000FC900000}"/>
    <cellStyle name="Normal 121" xfId="7759" xr:uid="{00000000-0005-0000-0000-0000FD900000}"/>
    <cellStyle name="Normal 122" xfId="36804" xr:uid="{00000000-0005-0000-0000-0000FE900000}"/>
    <cellStyle name="Normal 123" xfId="50045" xr:uid="{00000000-0005-0000-0000-0000FF900000}"/>
    <cellStyle name="Normal 124" xfId="50046" xr:uid="{00000000-0005-0000-0000-000000910000}"/>
    <cellStyle name="Normal 125" xfId="50047" xr:uid="{00000000-0005-0000-0000-000001910000}"/>
    <cellStyle name="Normal 126" xfId="50048" xr:uid="{00000000-0005-0000-0000-000002910000}"/>
    <cellStyle name="Normal 127" xfId="50049" xr:uid="{00000000-0005-0000-0000-000003910000}"/>
    <cellStyle name="Normal 128" xfId="50050" xr:uid="{00000000-0005-0000-0000-000004910000}"/>
    <cellStyle name="Normal 129" xfId="50051"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2" xr:uid="{00000000-0005-0000-0000-00000B910000}"/>
    <cellStyle name="Normal 13 13" xfId="50053" xr:uid="{00000000-0005-0000-0000-00000C910000}"/>
    <cellStyle name="Normal 13 2" xfId="7761" xr:uid="{00000000-0005-0000-0000-00000D910000}"/>
    <cellStyle name="Normal 13 2 10" xfId="50054"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5"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6"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7"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8" xr:uid="{00000000-0005-0000-0000-000037910000}"/>
    <cellStyle name="Normal 13 2_Ark1" xfId="50059"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60" xr:uid="{00000000-0005-0000-0000-000044910000}"/>
    <cellStyle name="Normal 13 3 7" xfId="50061"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2" xr:uid="{00000000-0005-0000-0000-000052910000}"/>
    <cellStyle name="Normal 13 4 7" xfId="50063"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4"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5"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6" xr:uid="{00000000-0005-0000-0000-00007A910000}"/>
    <cellStyle name="Normal 130" xfId="50067" xr:uid="{00000000-0005-0000-0000-00007B910000}"/>
    <cellStyle name="Normal 131" xfId="50068" xr:uid="{00000000-0005-0000-0000-00007C910000}"/>
    <cellStyle name="Normal 132" xfId="50069"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8" xr:uid="{00000000-0005-0000-0000-000081910000}"/>
    <cellStyle name="Normal 14 2_LR2" xfId="53218"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9" xr:uid="{00000000-0005-0000-0000-000085910000}"/>
    <cellStyle name="Normal 14 3 3" xfId="40120"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1"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70" xr:uid="{00000000-0005-0000-0000-000092910000}"/>
    <cellStyle name="Normal 14_7. Other MTM adjustments" xfId="50071"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2" xr:uid="{00000000-0005-0000-0000-0000A2910000}"/>
    <cellStyle name="Normal 15 3 3" xfId="25923" xr:uid="{00000000-0005-0000-0000-0000A3910000}"/>
    <cellStyle name="Normal 15 3 4" xfId="40122" xr:uid="{00000000-0005-0000-0000-0000A4910000}"/>
    <cellStyle name="Normal 15 3_3. Chng in credit spreads" xfId="50073"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4"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5"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3"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6"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7" xr:uid="{00000000-0005-0000-0000-0000E1910000}"/>
    <cellStyle name="Normal 17" xfId="7772" xr:uid="{00000000-0005-0000-0000-0000E2910000}"/>
    <cellStyle name="Normal 17 10" xfId="50078" xr:uid="{00000000-0005-0000-0000-0000E3910000}"/>
    <cellStyle name="Normal 17 11" xfId="50079"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80"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1"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2"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4"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3"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4"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5"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6"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7"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8"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9" xr:uid="{00000000-0005-0000-0000-0000AB920000}"/>
    <cellStyle name="Normal 2 10 2_3. Chng in credit spreads" xfId="50090"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1" xr:uid="{00000000-0005-0000-0000-0000B1920000}"/>
    <cellStyle name="Normal 2 10 3 2_AVA DVA EL" xfId="26142" xr:uid="{00000000-0005-0000-0000-0000B2920000}"/>
    <cellStyle name="Normal 2 10 3 3" xfId="26143" xr:uid="{00000000-0005-0000-0000-0000B3920000}"/>
    <cellStyle name="Normal 2 10 3 4" xfId="50092" xr:uid="{00000000-0005-0000-0000-0000B4920000}"/>
    <cellStyle name="Normal 2 10 3_3. Chng in credit spreads" xfId="50093"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4"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5"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6"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7"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8"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9"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100" xr:uid="{00000000-0005-0000-0000-00001D930000}"/>
    <cellStyle name="Normal 2 12_3. Chng in credit spreads" xfId="50101"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2"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3" xr:uid="{00000000-0005-0000-0000-000035930000}"/>
    <cellStyle name="Normal 2 13_3. Chng in credit spreads" xfId="50104"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5"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6"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7" xr:uid="{00000000-0005-0000-0000-0000CB930000}"/>
    <cellStyle name="Normal 2 2 2 10 5" xfId="7865" xr:uid="{00000000-0005-0000-0000-0000CC930000}"/>
    <cellStyle name="Normal 2 2 2 10 6" xfId="7866" xr:uid="{00000000-0005-0000-0000-0000CD930000}"/>
    <cellStyle name="Normal 2 2 2 10_AVA DVA EL" xfId="50108"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9"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10"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1"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2"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3"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4"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5"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6"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7"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8"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9"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20"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1"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2"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3"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4"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5"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6"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7"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8"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9"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30"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1"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2"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3"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4"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5"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6"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7"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8"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9"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40"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1"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2"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3"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4"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5"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6"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7"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8"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9"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50"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1"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2"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3"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4"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5"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5"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6"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7" xr:uid="{00000000-0005-0000-0000-0000AB960000}"/>
    <cellStyle name="Normal 2 3 2 2 2 2 2" xfId="50158" xr:uid="{00000000-0005-0000-0000-0000AC960000}"/>
    <cellStyle name="Normal 2 3 2 2 2 3" xfId="50159" xr:uid="{00000000-0005-0000-0000-0000AD960000}"/>
    <cellStyle name="Normal 2 3 2 2 2_3. Chng in credit spreads" xfId="50160" xr:uid="{00000000-0005-0000-0000-0000AE960000}"/>
    <cellStyle name="Normal 2 3 2 2 3" xfId="8158" xr:uid="{00000000-0005-0000-0000-0000AF960000}"/>
    <cellStyle name="Normal 2 3 2 2 3 2" xfId="50161" xr:uid="{00000000-0005-0000-0000-0000B0960000}"/>
    <cellStyle name="Normal 2 3 2 2 3 2 2" xfId="50162" xr:uid="{00000000-0005-0000-0000-0000B1960000}"/>
    <cellStyle name="Normal 2 3 2 2 3 3" xfId="50163" xr:uid="{00000000-0005-0000-0000-0000B2960000}"/>
    <cellStyle name="Normal 2 3 2 2 3_3. Chng in credit spreads" xfId="50164" xr:uid="{00000000-0005-0000-0000-0000B3960000}"/>
    <cellStyle name="Normal 2 3 2 2 4" xfId="50165" xr:uid="{00000000-0005-0000-0000-0000B4960000}"/>
    <cellStyle name="Normal 2 3 2 2 4 2" xfId="50166" xr:uid="{00000000-0005-0000-0000-0000B5960000}"/>
    <cellStyle name="Normal 2 3 2 2 4 2 2" xfId="50167" xr:uid="{00000000-0005-0000-0000-0000B6960000}"/>
    <cellStyle name="Normal 2 3 2 2 4 3" xfId="50168" xr:uid="{00000000-0005-0000-0000-0000B7960000}"/>
    <cellStyle name="Normal 2 3 2 2 4_3. Chng in credit spreads" xfId="50169" xr:uid="{00000000-0005-0000-0000-0000B8960000}"/>
    <cellStyle name="Normal 2 3 2 2 5" xfId="50170" xr:uid="{00000000-0005-0000-0000-0000B9960000}"/>
    <cellStyle name="Normal 2 3 2 2 5 2" xfId="50171" xr:uid="{00000000-0005-0000-0000-0000BA960000}"/>
    <cellStyle name="Normal 2 3 2 2 6" xfId="50172" xr:uid="{00000000-0005-0000-0000-0000BB960000}"/>
    <cellStyle name="Normal 2 3 2 2_3. Chng in credit spreads" xfId="50173" xr:uid="{00000000-0005-0000-0000-0000BC960000}"/>
    <cellStyle name="Normal 2 3 2 3" xfId="8159" xr:uid="{00000000-0005-0000-0000-0000BD960000}"/>
    <cellStyle name="Normal 2 3 2 3 2" xfId="8160" xr:uid="{00000000-0005-0000-0000-0000BE960000}"/>
    <cellStyle name="Normal 2 3 2 3 2 2" xfId="50174" xr:uid="{00000000-0005-0000-0000-0000BF960000}"/>
    <cellStyle name="Normal 2 3 2 3 3" xfId="8161" xr:uid="{00000000-0005-0000-0000-0000C0960000}"/>
    <cellStyle name="Normal 2 3 2 3 4" xfId="50175" xr:uid="{00000000-0005-0000-0000-0000C1960000}"/>
    <cellStyle name="Normal 2 3 2 3_3. Chng in credit spreads" xfId="50176" xr:uid="{00000000-0005-0000-0000-0000C2960000}"/>
    <cellStyle name="Normal 2 3 2 4" xfId="8162" xr:uid="{00000000-0005-0000-0000-0000C3960000}"/>
    <cellStyle name="Normal 2 3 2 4 2" xfId="8163" xr:uid="{00000000-0005-0000-0000-0000C4960000}"/>
    <cellStyle name="Normal 2 3 2 4 2 2" xfId="50177" xr:uid="{00000000-0005-0000-0000-0000C5960000}"/>
    <cellStyle name="Normal 2 3 2 4 3" xfId="8164" xr:uid="{00000000-0005-0000-0000-0000C6960000}"/>
    <cellStyle name="Normal 2 3 2 4 4" xfId="50178" xr:uid="{00000000-0005-0000-0000-0000C7960000}"/>
    <cellStyle name="Normal 2 3 2 4_3. Chng in credit spreads" xfId="50179" xr:uid="{00000000-0005-0000-0000-0000C8960000}"/>
    <cellStyle name="Normal 2 3 2 5" xfId="8165" xr:uid="{00000000-0005-0000-0000-0000C9960000}"/>
    <cellStyle name="Normal 2 3 2 5 2" xfId="50180" xr:uid="{00000000-0005-0000-0000-0000CA960000}"/>
    <cellStyle name="Normal 2 3 2 5 2 2" xfId="50181" xr:uid="{00000000-0005-0000-0000-0000CB960000}"/>
    <cellStyle name="Normal 2 3 2 5 3" xfId="50182" xr:uid="{00000000-0005-0000-0000-0000CC960000}"/>
    <cellStyle name="Normal 2 3 2 5_3. Chng in credit spreads" xfId="50183" xr:uid="{00000000-0005-0000-0000-0000CD960000}"/>
    <cellStyle name="Normal 2 3 2 6" xfId="8166" xr:uid="{00000000-0005-0000-0000-0000CE960000}"/>
    <cellStyle name="Normal 2 3 2 6 2" xfId="50184" xr:uid="{00000000-0005-0000-0000-0000CF960000}"/>
    <cellStyle name="Normal 2 3 2 6 2 2" xfId="50185" xr:uid="{00000000-0005-0000-0000-0000D0960000}"/>
    <cellStyle name="Normal 2 3 2 6 3" xfId="50186" xr:uid="{00000000-0005-0000-0000-0000D1960000}"/>
    <cellStyle name="Normal 2 3 2 6_3. Chng in credit spreads" xfId="50187"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6"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8" xr:uid="{00000000-0005-0000-0000-0000EB960000}"/>
    <cellStyle name="Normal 2 3 3 2" xfId="8170" xr:uid="{00000000-0005-0000-0000-0000EC960000}"/>
    <cellStyle name="Normal 2 3 3 2 2" xfId="8171" xr:uid="{00000000-0005-0000-0000-0000ED960000}"/>
    <cellStyle name="Normal 2 3 3 2 2 2" xfId="50189" xr:uid="{00000000-0005-0000-0000-0000EE960000}"/>
    <cellStyle name="Normal 2 3 3 2 2 2 2" xfId="50190" xr:uid="{00000000-0005-0000-0000-0000EF960000}"/>
    <cellStyle name="Normal 2 3 3 2 2 3" xfId="50191" xr:uid="{00000000-0005-0000-0000-0000F0960000}"/>
    <cellStyle name="Normal 2 3 3 2 2_3. Chng in credit spreads" xfId="50192" xr:uid="{00000000-0005-0000-0000-0000F1960000}"/>
    <cellStyle name="Normal 2 3 3 2 3" xfId="8172" xr:uid="{00000000-0005-0000-0000-0000F2960000}"/>
    <cellStyle name="Normal 2 3 3 2 3 2" xfId="50193" xr:uid="{00000000-0005-0000-0000-0000F3960000}"/>
    <cellStyle name="Normal 2 3 3 2 3 2 2" xfId="50194" xr:uid="{00000000-0005-0000-0000-0000F4960000}"/>
    <cellStyle name="Normal 2 3 3 2 3 3" xfId="50195" xr:uid="{00000000-0005-0000-0000-0000F5960000}"/>
    <cellStyle name="Normal 2 3 3 2 3_3. Chng in credit spreads" xfId="50196" xr:uid="{00000000-0005-0000-0000-0000F6960000}"/>
    <cellStyle name="Normal 2 3 3 2 4" xfId="50197" xr:uid="{00000000-0005-0000-0000-0000F7960000}"/>
    <cellStyle name="Normal 2 3 3 2 4 2" xfId="50198" xr:uid="{00000000-0005-0000-0000-0000F8960000}"/>
    <cellStyle name="Normal 2 3 3 2 4 2 2" xfId="50199" xr:uid="{00000000-0005-0000-0000-0000F9960000}"/>
    <cellStyle name="Normal 2 3 3 2 4 3" xfId="50200" xr:uid="{00000000-0005-0000-0000-0000FA960000}"/>
    <cellStyle name="Normal 2 3 3 2 4_3. Chng in credit spreads" xfId="50201" xr:uid="{00000000-0005-0000-0000-0000FB960000}"/>
    <cellStyle name="Normal 2 3 3 2 5" xfId="50202" xr:uid="{00000000-0005-0000-0000-0000FC960000}"/>
    <cellStyle name="Normal 2 3 3 2 5 2" xfId="50203" xr:uid="{00000000-0005-0000-0000-0000FD960000}"/>
    <cellStyle name="Normal 2 3 3 2 6" xfId="50204" xr:uid="{00000000-0005-0000-0000-0000FE960000}"/>
    <cellStyle name="Normal 2 3 3 2_3. Chng in credit spreads" xfId="50205" xr:uid="{00000000-0005-0000-0000-0000FF960000}"/>
    <cellStyle name="Normal 2 3 3 3" xfId="8173" xr:uid="{00000000-0005-0000-0000-000000970000}"/>
    <cellStyle name="Normal 2 3 3 3 2" xfId="8174" xr:uid="{00000000-0005-0000-0000-000001970000}"/>
    <cellStyle name="Normal 2 3 3 3 2 2" xfId="50206" xr:uid="{00000000-0005-0000-0000-000002970000}"/>
    <cellStyle name="Normal 2 3 3 3 3" xfId="8175" xr:uid="{00000000-0005-0000-0000-000003970000}"/>
    <cellStyle name="Normal 2 3 3 3 4" xfId="50207" xr:uid="{00000000-0005-0000-0000-000004970000}"/>
    <cellStyle name="Normal 2 3 3 3_3. Chng in credit spreads" xfId="50208" xr:uid="{00000000-0005-0000-0000-000005970000}"/>
    <cellStyle name="Normal 2 3 3 4" xfId="8176" xr:uid="{00000000-0005-0000-0000-000006970000}"/>
    <cellStyle name="Normal 2 3 3 4 2" xfId="8177" xr:uid="{00000000-0005-0000-0000-000007970000}"/>
    <cellStyle name="Normal 2 3 3 4 2 2" xfId="50209" xr:uid="{00000000-0005-0000-0000-000008970000}"/>
    <cellStyle name="Normal 2 3 3 4 3" xfId="8178" xr:uid="{00000000-0005-0000-0000-000009970000}"/>
    <cellStyle name="Normal 2 3 3 4 4" xfId="50210" xr:uid="{00000000-0005-0000-0000-00000A970000}"/>
    <cellStyle name="Normal 2 3 3 4_3. Chng in credit spreads" xfId="50211" xr:uid="{00000000-0005-0000-0000-00000B970000}"/>
    <cellStyle name="Normal 2 3 3 5" xfId="8179" xr:uid="{00000000-0005-0000-0000-00000C970000}"/>
    <cellStyle name="Normal 2 3 3 5 2" xfId="50212" xr:uid="{00000000-0005-0000-0000-00000D970000}"/>
    <cellStyle name="Normal 2 3 3 5 2 2" xfId="50213" xr:uid="{00000000-0005-0000-0000-00000E970000}"/>
    <cellStyle name="Normal 2 3 3 5 3" xfId="50214" xr:uid="{00000000-0005-0000-0000-00000F970000}"/>
    <cellStyle name="Normal 2 3 3 5_3. Chng in credit spreads" xfId="50215" xr:uid="{00000000-0005-0000-0000-000010970000}"/>
    <cellStyle name="Normal 2 3 3 6" xfId="8180" xr:uid="{00000000-0005-0000-0000-000011970000}"/>
    <cellStyle name="Normal 2 3 3 6 2" xfId="50216"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7"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8" xr:uid="{00000000-0005-0000-0000-000025970000}"/>
    <cellStyle name="Normal 2 3 4 2" xfId="8186" xr:uid="{00000000-0005-0000-0000-000026970000}"/>
    <cellStyle name="Normal 2 3 4 2 2" xfId="8187" xr:uid="{00000000-0005-0000-0000-000027970000}"/>
    <cellStyle name="Normal 2 3 4 2 2 2" xfId="50219" xr:uid="{00000000-0005-0000-0000-000028970000}"/>
    <cellStyle name="Normal 2 3 4 2 2 2 2" xfId="50220" xr:uid="{00000000-0005-0000-0000-000029970000}"/>
    <cellStyle name="Normal 2 3 4 2 2 3" xfId="50221" xr:uid="{00000000-0005-0000-0000-00002A970000}"/>
    <cellStyle name="Normal 2 3 4 2 2_3. Chng in credit spreads" xfId="50222" xr:uid="{00000000-0005-0000-0000-00002B970000}"/>
    <cellStyle name="Normal 2 3 4 2 3" xfId="8188" xr:uid="{00000000-0005-0000-0000-00002C970000}"/>
    <cellStyle name="Normal 2 3 4 2 3 2" xfId="50223" xr:uid="{00000000-0005-0000-0000-00002D970000}"/>
    <cellStyle name="Normal 2 3 4 2 3 2 2" xfId="50224" xr:uid="{00000000-0005-0000-0000-00002E970000}"/>
    <cellStyle name="Normal 2 3 4 2 3 3" xfId="50225" xr:uid="{00000000-0005-0000-0000-00002F970000}"/>
    <cellStyle name="Normal 2 3 4 2 3_3. Chng in credit spreads" xfId="50226" xr:uid="{00000000-0005-0000-0000-000030970000}"/>
    <cellStyle name="Normal 2 3 4 2 4" xfId="50227" xr:uid="{00000000-0005-0000-0000-000031970000}"/>
    <cellStyle name="Normal 2 3 4 2 4 2" xfId="50228" xr:uid="{00000000-0005-0000-0000-000032970000}"/>
    <cellStyle name="Normal 2 3 4 2 5" xfId="50229" xr:uid="{00000000-0005-0000-0000-000033970000}"/>
    <cellStyle name="Normal 2 3 4 2_3. Chng in credit spreads" xfId="50230" xr:uid="{00000000-0005-0000-0000-000034970000}"/>
    <cellStyle name="Normal 2 3 4 3" xfId="8189" xr:uid="{00000000-0005-0000-0000-000035970000}"/>
    <cellStyle name="Normal 2 3 4 3 2" xfId="8190" xr:uid="{00000000-0005-0000-0000-000036970000}"/>
    <cellStyle name="Normal 2 3 4 3 2 2" xfId="50231" xr:uid="{00000000-0005-0000-0000-000037970000}"/>
    <cellStyle name="Normal 2 3 4 3 3" xfId="8191" xr:uid="{00000000-0005-0000-0000-000038970000}"/>
    <cellStyle name="Normal 2 3 4 3 4" xfId="50232" xr:uid="{00000000-0005-0000-0000-000039970000}"/>
    <cellStyle name="Normal 2 3 4 3_3. Chng in credit spreads" xfId="50233" xr:uid="{00000000-0005-0000-0000-00003A970000}"/>
    <cellStyle name="Normal 2 3 4 4" xfId="8192" xr:uid="{00000000-0005-0000-0000-00003B970000}"/>
    <cellStyle name="Normal 2 3 4 4 2" xfId="8193" xr:uid="{00000000-0005-0000-0000-00003C970000}"/>
    <cellStyle name="Normal 2 3 4 4 2 2" xfId="50234" xr:uid="{00000000-0005-0000-0000-00003D970000}"/>
    <cellStyle name="Normal 2 3 4 4 3" xfId="8194" xr:uid="{00000000-0005-0000-0000-00003E970000}"/>
    <cellStyle name="Normal 2 3 4 4 4" xfId="50235" xr:uid="{00000000-0005-0000-0000-00003F970000}"/>
    <cellStyle name="Normal 2 3 4 4_3. Chng in credit spreads" xfId="50236" xr:uid="{00000000-0005-0000-0000-000040970000}"/>
    <cellStyle name="Normal 2 3 4 5" xfId="8195" xr:uid="{00000000-0005-0000-0000-000041970000}"/>
    <cellStyle name="Normal 2 3 4 5 2" xfId="50237" xr:uid="{00000000-0005-0000-0000-000042970000}"/>
    <cellStyle name="Normal 2 3 4 5 2 2" xfId="50238" xr:uid="{00000000-0005-0000-0000-000043970000}"/>
    <cellStyle name="Normal 2 3 4 5 3" xfId="50239" xr:uid="{00000000-0005-0000-0000-000044970000}"/>
    <cellStyle name="Normal 2 3 4 5_3. Chng in credit spreads" xfId="50240" xr:uid="{00000000-0005-0000-0000-000045970000}"/>
    <cellStyle name="Normal 2 3 4 6" xfId="8196" xr:uid="{00000000-0005-0000-0000-000046970000}"/>
    <cellStyle name="Normal 2 3 4 6 2" xfId="50241"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2"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3" xr:uid="{00000000-0005-0000-0000-000055970000}"/>
    <cellStyle name="Normal 2 3 5 2 3" xfId="8203" xr:uid="{00000000-0005-0000-0000-000056970000}"/>
    <cellStyle name="Normal 2 3 5 2 4" xfId="50244" xr:uid="{00000000-0005-0000-0000-000057970000}"/>
    <cellStyle name="Normal 2 3 5 2_3. Chng in credit spreads" xfId="50245" xr:uid="{00000000-0005-0000-0000-000058970000}"/>
    <cellStyle name="Normal 2 3 5 3" xfId="8204" xr:uid="{00000000-0005-0000-0000-000059970000}"/>
    <cellStyle name="Normal 2 3 5 3 2" xfId="8205" xr:uid="{00000000-0005-0000-0000-00005A970000}"/>
    <cellStyle name="Normal 2 3 5 3 2 2" xfId="50246" xr:uid="{00000000-0005-0000-0000-00005B970000}"/>
    <cellStyle name="Normal 2 3 5 3 3" xfId="8206" xr:uid="{00000000-0005-0000-0000-00005C970000}"/>
    <cellStyle name="Normal 2 3 5 3 4" xfId="50247" xr:uid="{00000000-0005-0000-0000-00005D970000}"/>
    <cellStyle name="Normal 2 3 5 3_3. Chng in credit spreads" xfId="50248" xr:uid="{00000000-0005-0000-0000-00005E970000}"/>
    <cellStyle name="Normal 2 3 5 4" xfId="8207" xr:uid="{00000000-0005-0000-0000-00005F970000}"/>
    <cellStyle name="Normal 2 3 5 4 2" xfId="8208" xr:uid="{00000000-0005-0000-0000-000060970000}"/>
    <cellStyle name="Normal 2 3 5 4 2 2" xfId="50249" xr:uid="{00000000-0005-0000-0000-000061970000}"/>
    <cellStyle name="Normal 2 3 5 4 3" xfId="8209" xr:uid="{00000000-0005-0000-0000-000062970000}"/>
    <cellStyle name="Normal 2 3 5 4 4" xfId="50250" xr:uid="{00000000-0005-0000-0000-000063970000}"/>
    <cellStyle name="Normal 2 3 5 4_3. Chng in credit spreads" xfId="50251" xr:uid="{00000000-0005-0000-0000-000064970000}"/>
    <cellStyle name="Normal 2 3 5 5" xfId="8210" xr:uid="{00000000-0005-0000-0000-000065970000}"/>
    <cellStyle name="Normal 2 3 5 5 2" xfId="50252" xr:uid="{00000000-0005-0000-0000-000066970000}"/>
    <cellStyle name="Normal 2 3 5 6" xfId="8211" xr:uid="{00000000-0005-0000-0000-000067970000}"/>
    <cellStyle name="Normal 2 3 5 7" xfId="50253" xr:uid="{00000000-0005-0000-0000-000068970000}"/>
    <cellStyle name="Normal 2 3 5_3. Chng in credit spreads" xfId="50254"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5" xr:uid="{00000000-0005-0000-0000-00006E970000}"/>
    <cellStyle name="Normal 2 3 6 2_AVA DVA EL" xfId="50256"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7"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8" xr:uid="{00000000-0005-0000-0000-000077970000}"/>
    <cellStyle name="Normal 2 3 6 5" xfId="8222" xr:uid="{00000000-0005-0000-0000-000078970000}"/>
    <cellStyle name="Normal 2 3 6 6" xfId="8223" xr:uid="{00000000-0005-0000-0000-000079970000}"/>
    <cellStyle name="Normal 2 3 6 7" xfId="50259" xr:uid="{00000000-0005-0000-0000-00007A970000}"/>
    <cellStyle name="Normal 2 3 6_3. Chng in credit spreads" xfId="50260" xr:uid="{00000000-0005-0000-0000-00007B970000}"/>
    <cellStyle name="Normal 2 3 7" xfId="8224" xr:uid="{00000000-0005-0000-0000-00007C970000}"/>
    <cellStyle name="Normal 2 3 7 2" xfId="26747" xr:uid="{00000000-0005-0000-0000-00007D970000}"/>
    <cellStyle name="Normal 2 3 7 2 2" xfId="50261" xr:uid="{00000000-0005-0000-0000-00007E970000}"/>
    <cellStyle name="Normal 2 3 7 3" xfId="50262" xr:uid="{00000000-0005-0000-0000-00007F970000}"/>
    <cellStyle name="Normal 2 3 7_3. Chng in credit spreads" xfId="50263" xr:uid="{00000000-0005-0000-0000-000080970000}"/>
    <cellStyle name="Normal 2 3 8" xfId="8225" xr:uid="{00000000-0005-0000-0000-000081970000}"/>
    <cellStyle name="Normal 2 3 8 2" xfId="26748" xr:uid="{00000000-0005-0000-0000-000082970000}"/>
    <cellStyle name="Normal 2 3 8 2 2" xfId="50264" xr:uid="{00000000-0005-0000-0000-000083970000}"/>
    <cellStyle name="Normal 2 3 8 3" xfId="50265" xr:uid="{00000000-0005-0000-0000-000084970000}"/>
    <cellStyle name="Normal 2 3 8_3. Chng in credit spreads" xfId="50266"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7"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7"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8"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9"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70"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1"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2"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3" xr:uid="{00000000-0005-0000-0000-000028980000}"/>
    <cellStyle name="Normal 2 4 2 2 3_3. Chng in credit spreads" xfId="50274" xr:uid="{00000000-0005-0000-0000-000029980000}"/>
    <cellStyle name="Normal 2 4 2 2 4" xfId="26886" xr:uid="{00000000-0005-0000-0000-00002A980000}"/>
    <cellStyle name="Normal 2 4 2 2 4 2" xfId="26887" xr:uid="{00000000-0005-0000-0000-00002B980000}"/>
    <cellStyle name="Normal 2 4 2 2 4 2 2" xfId="50275" xr:uid="{00000000-0005-0000-0000-00002C980000}"/>
    <cellStyle name="Normal 2 4 2 2 4 3" xfId="26888" xr:uid="{00000000-0005-0000-0000-00002D980000}"/>
    <cellStyle name="Normal 2 4 2 2 4 4" xfId="50276" xr:uid="{00000000-0005-0000-0000-00002E980000}"/>
    <cellStyle name="Normal 2 4 2 2 4_3. Chng in credit spreads" xfId="50277"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8"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9"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80"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1" xr:uid="{00000000-0005-0000-0000-000059980000}"/>
    <cellStyle name="Normal 2 4 2 3 2_AVA DVA EL" xfId="50282"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3"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4"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5" xr:uid="{00000000-0005-0000-0000-000080980000}"/>
    <cellStyle name="Normal 2 4 2 4 2_AVA DVA EL" xfId="50286"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7"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8" xr:uid="{00000000-0005-0000-0000-00008C980000}"/>
    <cellStyle name="Normal 2 4 2 4_3. Chng in credit spreads" xfId="50289"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90" xr:uid="{00000000-0005-0000-0000-000092980000}"/>
    <cellStyle name="Normal 2 4 2 5 2_AVA DVA EL" xfId="26968" xr:uid="{00000000-0005-0000-0000-000093980000}"/>
    <cellStyle name="Normal 2 4 2 5 3" xfId="50291" xr:uid="{00000000-0005-0000-0000-000094980000}"/>
    <cellStyle name="Normal 2 4 2 5_3. Chng in credit spreads" xfId="50292"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3" xr:uid="{00000000-0005-0000-0000-00009A980000}"/>
    <cellStyle name="Normal 2 4 2 6 2_AVA DVA EL" xfId="26972" xr:uid="{00000000-0005-0000-0000-00009B980000}"/>
    <cellStyle name="Normal 2 4 2 6 3" xfId="50294" xr:uid="{00000000-0005-0000-0000-00009C980000}"/>
    <cellStyle name="Normal 2 4 2 6_3. Chng in credit spreads" xfId="50295"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6"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7"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8"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9"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300"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1" xr:uid="{00000000-0005-0000-0000-0000CA980000}"/>
    <cellStyle name="Normal 2 4 3 2 2_3. Chng in credit spreads" xfId="50302"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3" xr:uid="{00000000-0005-0000-0000-0000D0980000}"/>
    <cellStyle name="Normal 2 4 3 2 3 2_AVA DVA EL" xfId="27012" xr:uid="{00000000-0005-0000-0000-0000D1980000}"/>
    <cellStyle name="Normal 2 4 3 2 3 3" xfId="50304" xr:uid="{00000000-0005-0000-0000-0000D2980000}"/>
    <cellStyle name="Normal 2 4 3 2 3_3. Chng in credit spreads" xfId="50305" xr:uid="{00000000-0005-0000-0000-0000D3980000}"/>
    <cellStyle name="Normal 2 4 3 2 4" xfId="27013" xr:uid="{00000000-0005-0000-0000-0000D4980000}"/>
    <cellStyle name="Normal 2 4 3 2 4 2" xfId="27014" xr:uid="{00000000-0005-0000-0000-0000D5980000}"/>
    <cellStyle name="Normal 2 4 3 2 4 2 2" xfId="50306" xr:uid="{00000000-0005-0000-0000-0000D6980000}"/>
    <cellStyle name="Normal 2 4 3 2 4 3" xfId="27015" xr:uid="{00000000-0005-0000-0000-0000D7980000}"/>
    <cellStyle name="Normal 2 4 3 2 4 4" xfId="50307" xr:uid="{00000000-0005-0000-0000-0000D8980000}"/>
    <cellStyle name="Normal 2 4 3 2 4_3. Chng in credit spreads" xfId="50308"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9"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10"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1" xr:uid="{00000000-0005-0000-0000-0000F6980000}"/>
    <cellStyle name="Normal 2 4 3 3 2_AVA DVA EL" xfId="50312"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3"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4" xr:uid="{00000000-0005-0000-0000-000002990000}"/>
    <cellStyle name="Normal 2 4 3 3_3. Chng in credit spreads" xfId="50315" xr:uid="{00000000-0005-0000-0000-000003990000}"/>
    <cellStyle name="Normal 2 4 3 4" xfId="8258" xr:uid="{00000000-0005-0000-0000-000004990000}"/>
    <cellStyle name="Normal 2 4 3 4 2" xfId="8259" xr:uid="{00000000-0005-0000-0000-000005990000}"/>
    <cellStyle name="Normal 2 4 3 4 2 2" xfId="50316"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7" xr:uid="{00000000-0005-0000-0000-00000C990000}"/>
    <cellStyle name="Normal 2 4 3 4_3. Chng in credit spreads" xfId="50318"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9" xr:uid="{00000000-0005-0000-0000-000012990000}"/>
    <cellStyle name="Normal 2 4 3 5 2_AVA DVA EL" xfId="27055" xr:uid="{00000000-0005-0000-0000-000013990000}"/>
    <cellStyle name="Normal 2 4 3 5 3" xfId="50320" xr:uid="{00000000-0005-0000-0000-000014990000}"/>
    <cellStyle name="Normal 2 4 3 5_3. Chng in credit spreads" xfId="50321"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2" xr:uid="{00000000-0005-0000-0000-00001B990000}"/>
    <cellStyle name="Normal 2 4 3 6_AVA DVA EL" xfId="50323"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4"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5"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6"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7"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8"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9"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30" xr:uid="{00000000-0005-0000-0000-000072990000}"/>
    <cellStyle name="Normal 2 4 4 3_3. Chng in credit spreads" xfId="50331" xr:uid="{00000000-0005-0000-0000-000073990000}"/>
    <cellStyle name="Normal 2 4 4 4" xfId="27136" xr:uid="{00000000-0005-0000-0000-000074990000}"/>
    <cellStyle name="Normal 2 4 4 4 2" xfId="27137" xr:uid="{00000000-0005-0000-0000-000075990000}"/>
    <cellStyle name="Normal 2 4 4 4 2 2" xfId="50332" xr:uid="{00000000-0005-0000-0000-000076990000}"/>
    <cellStyle name="Normal 2 4 4 4 3" xfId="27138" xr:uid="{00000000-0005-0000-0000-000077990000}"/>
    <cellStyle name="Normal 2 4 4 4 4" xfId="50333" xr:uid="{00000000-0005-0000-0000-000078990000}"/>
    <cellStyle name="Normal 2 4 4 4_3. Chng in credit spreads" xfId="50334"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5"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6"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7"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8"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9"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40"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1"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2"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3" xr:uid="{00000000-0005-0000-0000-0000039A0000}"/>
    <cellStyle name="Normal 2 4 6 2_AVA DVA EL" xfId="50344"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5"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6"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7"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8" xr:uid="{00000000-0005-0000-0000-0000329A0000}"/>
    <cellStyle name="Normal 2 4 7_3. Chng in credit spreads" xfId="50349"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50"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1" xr:uid="{00000000-0005-0000-0000-0000429A0000}"/>
    <cellStyle name="Normal 2 4 8_3. Chng in credit spreads" xfId="50352"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8"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8"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3"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4"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5"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6"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7"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8"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9"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60" xr:uid="{00000000-0005-0000-0000-0000139B0000}"/>
    <cellStyle name="Normal 2 5 2 3 2_AVA DVA EL" xfId="50361"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2"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3"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4" xr:uid="{00000000-0005-0000-0000-00003A9B0000}"/>
    <cellStyle name="Normal 2 5 2 4 2_AVA DVA EL" xfId="50365"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6"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7" xr:uid="{00000000-0005-0000-0000-0000469B0000}"/>
    <cellStyle name="Normal 2 5 2 4_3. Chng in credit spreads" xfId="50368"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9" xr:uid="{00000000-0005-0000-0000-00004D9B0000}"/>
    <cellStyle name="Normal 2 5 2 5_AVA DVA EL" xfId="50370"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1"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2"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3"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4"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5"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6"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7"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8"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9"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80"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1"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2"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3"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4"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5"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6"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7"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8"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9"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90"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1"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2"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3"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4"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5"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6" xr:uid="{00000000-0005-0000-0000-0000A59C0000}"/>
    <cellStyle name="Normal 2 5 6 2_AVA DVA EL" xfId="50397"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8"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9"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400"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1"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2"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7"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3"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4"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5"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6"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7"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8" xr:uid="{00000000-0005-0000-0000-00003F9D0000}"/>
    <cellStyle name="Normal 2 6 2 3_3. Chng in credit spreads" xfId="50409" xr:uid="{00000000-0005-0000-0000-0000409D0000}"/>
    <cellStyle name="Normal 2 6 2 4" xfId="27948" xr:uid="{00000000-0005-0000-0000-0000419D0000}"/>
    <cellStyle name="Normal 2 6 2 4 2" xfId="27949" xr:uid="{00000000-0005-0000-0000-0000429D0000}"/>
    <cellStyle name="Normal 2 6 2 4 2 2" xfId="50410" xr:uid="{00000000-0005-0000-0000-0000439D0000}"/>
    <cellStyle name="Normal 2 6 2 4 3" xfId="27950" xr:uid="{00000000-0005-0000-0000-0000449D0000}"/>
    <cellStyle name="Normal 2 6 2 4 4" xfId="50411" xr:uid="{00000000-0005-0000-0000-0000459D0000}"/>
    <cellStyle name="Normal 2 6 2 4_3. Chng in credit spreads" xfId="50412"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3"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4"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5"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6"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7" xr:uid="{00000000-0005-0000-0000-00009C9D0000}"/>
    <cellStyle name="Normal 2 6 4" xfId="8338" xr:uid="{00000000-0005-0000-0000-00009D9D0000}"/>
    <cellStyle name="Normal 2 6 4 2" xfId="28026" xr:uid="{00000000-0005-0000-0000-00009E9D0000}"/>
    <cellStyle name="Normal 2 6 4 2 2" xfId="50418" xr:uid="{00000000-0005-0000-0000-00009F9D0000}"/>
    <cellStyle name="Normal 2 6 4 3" xfId="50419" xr:uid="{00000000-0005-0000-0000-0000A09D0000}"/>
    <cellStyle name="Normal 2 6 4_3. Chng in credit spreads" xfId="50420" xr:uid="{00000000-0005-0000-0000-0000A19D0000}"/>
    <cellStyle name="Normal 2 6 5" xfId="28027" xr:uid="{00000000-0005-0000-0000-0000A29D0000}"/>
    <cellStyle name="Normal 2 6 5 2" xfId="28028" xr:uid="{00000000-0005-0000-0000-0000A39D0000}"/>
    <cellStyle name="Normal 2 6 5 2 2" xfId="50421" xr:uid="{00000000-0005-0000-0000-0000A49D0000}"/>
    <cellStyle name="Normal 2 6 5 3" xfId="28029" xr:uid="{00000000-0005-0000-0000-0000A59D0000}"/>
    <cellStyle name="Normal 2 6 5 4" xfId="50422" xr:uid="{00000000-0005-0000-0000-0000A69D0000}"/>
    <cellStyle name="Normal 2 6 5_3. Chng in credit spreads" xfId="50423" xr:uid="{00000000-0005-0000-0000-0000A79D0000}"/>
    <cellStyle name="Normal 2 6 6" xfId="28030" xr:uid="{00000000-0005-0000-0000-0000A89D0000}"/>
    <cellStyle name="Normal 2 6 6 2" xfId="50424" xr:uid="{00000000-0005-0000-0000-0000A99D0000}"/>
    <cellStyle name="Normal 2 6 6 2 2" xfId="50425" xr:uid="{00000000-0005-0000-0000-0000AA9D0000}"/>
    <cellStyle name="Normal 2 6 6 3" xfId="50426" xr:uid="{00000000-0005-0000-0000-0000AB9D0000}"/>
    <cellStyle name="Normal 2 6 6_3. Chng in credit spreads" xfId="50427" xr:uid="{00000000-0005-0000-0000-0000AC9D0000}"/>
    <cellStyle name="Normal 2 6 7" xfId="36869" xr:uid="{00000000-0005-0000-0000-0000AD9D0000}"/>
    <cellStyle name="Normal 2 6 7 2" xfId="50428" xr:uid="{00000000-0005-0000-0000-0000AE9D0000}"/>
    <cellStyle name="Normal 2 6 8" xfId="50429" xr:uid="{00000000-0005-0000-0000-0000AF9D0000}"/>
    <cellStyle name="Normal 2 6 9" xfId="50430" xr:uid="{00000000-0005-0000-0000-0000B09D0000}"/>
    <cellStyle name="Normal 2 6_3. Chng in credit spreads" xfId="50431"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2"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3"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4"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5" xr:uid="{00000000-0005-0000-0000-0000F49D0000}"/>
    <cellStyle name="Normal 2 7 2 2_3. Chng in credit spreads" xfId="50436" xr:uid="{00000000-0005-0000-0000-0000F59D0000}"/>
    <cellStyle name="Normal 2 7 2 3" xfId="28092" xr:uid="{00000000-0005-0000-0000-0000F69D0000}"/>
    <cellStyle name="Normal 2 7 2 3 2" xfId="28093" xr:uid="{00000000-0005-0000-0000-0000F79D0000}"/>
    <cellStyle name="Normal 2 7 2 3 2 2" xfId="50437" xr:uid="{00000000-0005-0000-0000-0000F89D0000}"/>
    <cellStyle name="Normal 2 7 2 3 3" xfId="28094" xr:uid="{00000000-0005-0000-0000-0000F99D0000}"/>
    <cellStyle name="Normal 2 7 2 3 4" xfId="50438" xr:uid="{00000000-0005-0000-0000-0000FA9D0000}"/>
    <cellStyle name="Normal 2 7 2 3_3. Chng in credit spreads" xfId="50439" xr:uid="{00000000-0005-0000-0000-0000FB9D0000}"/>
    <cellStyle name="Normal 2 7 2 4" xfId="28095" xr:uid="{00000000-0005-0000-0000-0000FC9D0000}"/>
    <cellStyle name="Normal 2 7 2 4 2" xfId="28096" xr:uid="{00000000-0005-0000-0000-0000FD9D0000}"/>
    <cellStyle name="Normal 2 7 2 4 2 2" xfId="50440" xr:uid="{00000000-0005-0000-0000-0000FE9D0000}"/>
    <cellStyle name="Normal 2 7 2 4 3" xfId="28097" xr:uid="{00000000-0005-0000-0000-0000FF9D0000}"/>
    <cellStyle name="Normal 2 7 2 4 4" xfId="50441" xr:uid="{00000000-0005-0000-0000-0000009E0000}"/>
    <cellStyle name="Normal 2 7 2 4_3. Chng in credit spreads" xfId="50442"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3"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4"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5"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6" xr:uid="{00000000-0005-0000-0000-0000279E0000}"/>
    <cellStyle name="Normal 2 7 3_3. Chng in credit spreads" xfId="50447"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8" xr:uid="{00000000-0005-0000-0000-00002D9E0000}"/>
    <cellStyle name="Normal 2 7 4 2_AVA DVA EL" xfId="28134" xr:uid="{00000000-0005-0000-0000-00002E9E0000}"/>
    <cellStyle name="Normal 2 7 4 3" xfId="28135" xr:uid="{00000000-0005-0000-0000-00002F9E0000}"/>
    <cellStyle name="Normal 2 7 4 4" xfId="50449" xr:uid="{00000000-0005-0000-0000-0000309E0000}"/>
    <cellStyle name="Normal 2 7 4_3. Chng in credit spreads" xfId="50450"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1" xr:uid="{00000000-0005-0000-0000-0000369E0000}"/>
    <cellStyle name="Normal 2 7 5 2_AVA DVA EL" xfId="28139" xr:uid="{00000000-0005-0000-0000-0000379E0000}"/>
    <cellStyle name="Normal 2 7 5 3" xfId="28140" xr:uid="{00000000-0005-0000-0000-0000389E0000}"/>
    <cellStyle name="Normal 2 7 5 4" xfId="50452" xr:uid="{00000000-0005-0000-0000-0000399E0000}"/>
    <cellStyle name="Normal 2 7 5_3. Chng in credit spreads" xfId="50453"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4"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5"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6"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7"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8"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9" xr:uid="{00000000-0005-0000-0000-00006D9E0000}"/>
    <cellStyle name="Normal 2 8 2 2_3. Chng in credit spreads" xfId="50460" xr:uid="{00000000-0005-0000-0000-00006E9E0000}"/>
    <cellStyle name="Normal 2 8 2 3" xfId="28182" xr:uid="{00000000-0005-0000-0000-00006F9E0000}"/>
    <cellStyle name="Normal 2 8 2 3 2" xfId="28183" xr:uid="{00000000-0005-0000-0000-0000709E0000}"/>
    <cellStyle name="Normal 2 8 2 3 2 2" xfId="50461" xr:uid="{00000000-0005-0000-0000-0000719E0000}"/>
    <cellStyle name="Normal 2 8 2 3 3" xfId="28184" xr:uid="{00000000-0005-0000-0000-0000729E0000}"/>
    <cellStyle name="Normal 2 8 2 3 4" xfId="50462" xr:uid="{00000000-0005-0000-0000-0000739E0000}"/>
    <cellStyle name="Normal 2 8 2 3_3. Chng in credit spreads" xfId="50463"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4"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5"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6"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7" xr:uid="{00000000-0005-0000-0000-00009E9E0000}"/>
    <cellStyle name="Normal 2 8 3_3. Chng in credit spreads" xfId="50468"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9" xr:uid="{00000000-0005-0000-0000-0000A49E0000}"/>
    <cellStyle name="Normal 2 8 4 2_AVA DVA EL" xfId="28225" xr:uid="{00000000-0005-0000-0000-0000A59E0000}"/>
    <cellStyle name="Normal 2 8 4 3" xfId="28226" xr:uid="{00000000-0005-0000-0000-0000A69E0000}"/>
    <cellStyle name="Normal 2 8 4 4" xfId="50470" xr:uid="{00000000-0005-0000-0000-0000A79E0000}"/>
    <cellStyle name="Normal 2 8 4_3. Chng in credit spreads" xfId="50471"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2" xr:uid="{00000000-0005-0000-0000-0000AD9E0000}"/>
    <cellStyle name="Normal 2 8 5 2_AVA DVA EL" xfId="28230" xr:uid="{00000000-0005-0000-0000-0000AE9E0000}"/>
    <cellStyle name="Normal 2 8 5 3" xfId="28231" xr:uid="{00000000-0005-0000-0000-0000AF9E0000}"/>
    <cellStyle name="Normal 2 8 5 4" xfId="50473" xr:uid="{00000000-0005-0000-0000-0000B09E0000}"/>
    <cellStyle name="Normal 2 8 5_3. Chng in credit spreads" xfId="50474"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5"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6"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7"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8"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9"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80"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1"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2" xr:uid="{00000000-0005-0000-0000-0000129F0000}"/>
    <cellStyle name="Normal 2 9 3_3. Chng in credit spreads" xfId="50483"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4" xr:uid="{00000000-0005-0000-0000-0000189F0000}"/>
    <cellStyle name="Normal 2 9 4 2_AVA DVA EL" xfId="28320" xr:uid="{00000000-0005-0000-0000-0000199F0000}"/>
    <cellStyle name="Normal 2 9 4 3" xfId="28321" xr:uid="{00000000-0005-0000-0000-00001A9F0000}"/>
    <cellStyle name="Normal 2 9 4 4" xfId="50485" xr:uid="{00000000-0005-0000-0000-00001B9F0000}"/>
    <cellStyle name="Normal 2 9 4_3. Chng in credit spreads" xfId="50486"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7"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8" xr:uid="{00000000-0005-0000-0000-0000389F0000}"/>
    <cellStyle name="Normal 2_~0149226" xfId="8358" xr:uid="{00000000-0005-0000-0000-0000399F0000}"/>
    <cellStyle name="Normal 20" xfId="8359" xr:uid="{00000000-0005-0000-0000-00003A9F0000}"/>
    <cellStyle name="Normal 20 10" xfId="50489" xr:uid="{00000000-0005-0000-0000-00003B9F0000}"/>
    <cellStyle name="Normal 20 11" xfId="50490"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1"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2"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3"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4" xr:uid="{00000000-0005-0000-0000-00005B9F0000}"/>
    <cellStyle name="Normal 21" xfId="8366" xr:uid="{00000000-0005-0000-0000-00005C9F0000}"/>
    <cellStyle name="Normal 21 10" xfId="50495" xr:uid="{00000000-0005-0000-0000-00005D9F0000}"/>
    <cellStyle name="Normal 21 11" xfId="50496"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7" xr:uid="{00000000-0005-0000-0000-0000629F0000}"/>
    <cellStyle name="Normal 21 2 2 2 2 2" xfId="50498" xr:uid="{00000000-0005-0000-0000-0000639F0000}"/>
    <cellStyle name="Normal 21 2 2 2 3" xfId="50499" xr:uid="{00000000-0005-0000-0000-0000649F0000}"/>
    <cellStyle name="Normal 21 2 2 2 4" xfId="50500" xr:uid="{00000000-0005-0000-0000-0000659F0000}"/>
    <cellStyle name="Normal 21 2 2 2_3. Chng in credit spreads" xfId="50501" xr:uid="{00000000-0005-0000-0000-0000669F0000}"/>
    <cellStyle name="Normal 21 2 2 3" xfId="28369" xr:uid="{00000000-0005-0000-0000-0000679F0000}"/>
    <cellStyle name="Normal 21 2 2 3 2" xfId="50502" xr:uid="{00000000-0005-0000-0000-0000689F0000}"/>
    <cellStyle name="Normal 21 2 2 4" xfId="50503" xr:uid="{00000000-0005-0000-0000-0000699F0000}"/>
    <cellStyle name="Normal 21 2 2 5" xfId="50504" xr:uid="{00000000-0005-0000-0000-00006A9F0000}"/>
    <cellStyle name="Normal 21 2 2_3. Chng in credit spreads" xfId="50505" xr:uid="{00000000-0005-0000-0000-00006B9F0000}"/>
    <cellStyle name="Normal 21 2 3" xfId="28370" xr:uid="{00000000-0005-0000-0000-00006C9F0000}"/>
    <cellStyle name="Normal 21 2 3 2" xfId="28371" xr:uid="{00000000-0005-0000-0000-00006D9F0000}"/>
    <cellStyle name="Normal 21 2 3 2 2" xfId="50506" xr:uid="{00000000-0005-0000-0000-00006E9F0000}"/>
    <cellStyle name="Normal 21 2 3 2 2 2" xfId="50507" xr:uid="{00000000-0005-0000-0000-00006F9F0000}"/>
    <cellStyle name="Normal 21 2 3 2 3" xfId="50508" xr:uid="{00000000-0005-0000-0000-0000709F0000}"/>
    <cellStyle name="Normal 21 2 3 2 4" xfId="50509" xr:uid="{00000000-0005-0000-0000-0000719F0000}"/>
    <cellStyle name="Normal 21 2 3 2_3. Chng in credit spreads" xfId="50510" xr:uid="{00000000-0005-0000-0000-0000729F0000}"/>
    <cellStyle name="Normal 21 2 3 3" xfId="28372" xr:uid="{00000000-0005-0000-0000-0000739F0000}"/>
    <cellStyle name="Normal 21 2 3 3 2" xfId="50511" xr:uid="{00000000-0005-0000-0000-0000749F0000}"/>
    <cellStyle name="Normal 21 2 3 4" xfId="50512" xr:uid="{00000000-0005-0000-0000-0000759F0000}"/>
    <cellStyle name="Normal 21 2 3 5" xfId="50513" xr:uid="{00000000-0005-0000-0000-0000769F0000}"/>
    <cellStyle name="Normal 21 2 3_3. Chng in credit spreads" xfId="50514" xr:uid="{00000000-0005-0000-0000-0000779F0000}"/>
    <cellStyle name="Normal 21 2 4" xfId="28373" xr:uid="{00000000-0005-0000-0000-0000789F0000}"/>
    <cellStyle name="Normal 21 2 4 2" xfId="50515" xr:uid="{00000000-0005-0000-0000-0000799F0000}"/>
    <cellStyle name="Normal 21 2 4 2 2" xfId="50516" xr:uid="{00000000-0005-0000-0000-00007A9F0000}"/>
    <cellStyle name="Normal 21 2 4 3" xfId="50517" xr:uid="{00000000-0005-0000-0000-00007B9F0000}"/>
    <cellStyle name="Normal 21 2 4 4" xfId="50518" xr:uid="{00000000-0005-0000-0000-00007C9F0000}"/>
    <cellStyle name="Normal 21 2 4_3. Chng in credit spreads" xfId="50519" xr:uid="{00000000-0005-0000-0000-00007D9F0000}"/>
    <cellStyle name="Normal 21 2 5" xfId="50520" xr:uid="{00000000-0005-0000-0000-00007E9F0000}"/>
    <cellStyle name="Normal 21 2 5 2" xfId="50521" xr:uid="{00000000-0005-0000-0000-00007F9F0000}"/>
    <cellStyle name="Normal 21 2 6" xfId="50522" xr:uid="{00000000-0005-0000-0000-0000809F0000}"/>
    <cellStyle name="Normal 21 2 7" xfId="50523" xr:uid="{00000000-0005-0000-0000-0000819F0000}"/>
    <cellStyle name="Normal 21 2_3. Chng in credit spreads" xfId="50524"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5" xr:uid="{00000000-0005-0000-0000-0000869F0000}"/>
    <cellStyle name="Normal 21 3 2 3" xfId="28376" xr:uid="{00000000-0005-0000-0000-0000879F0000}"/>
    <cellStyle name="Normal 21 3 2 3 2" xfId="50526" xr:uid="{00000000-0005-0000-0000-0000889F0000}"/>
    <cellStyle name="Normal 21 3 2 4" xfId="50527" xr:uid="{00000000-0005-0000-0000-0000899F0000}"/>
    <cellStyle name="Normal 21 3 2_3. Chng in credit spreads" xfId="50528"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9" xr:uid="{00000000-0005-0000-0000-00008E9F0000}"/>
    <cellStyle name="Normal 21 3 3_AVA DVA EL" xfId="28380" xr:uid="{00000000-0005-0000-0000-00008F9F0000}"/>
    <cellStyle name="Normal 21 3 4" xfId="28381" xr:uid="{00000000-0005-0000-0000-0000909F0000}"/>
    <cellStyle name="Normal 21 3 4 2" xfId="50530" xr:uid="{00000000-0005-0000-0000-0000919F0000}"/>
    <cellStyle name="Normal 21 3 5" xfId="50531" xr:uid="{00000000-0005-0000-0000-0000929F0000}"/>
    <cellStyle name="Normal 21 3_3. Chng in credit spreads" xfId="50532"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3"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4"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5"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6" xr:uid="{00000000-0005-0000-0000-0000CC9F0000}"/>
    <cellStyle name="Normal 22 2_AVA DVA EL" xfId="28430" xr:uid="{00000000-0005-0000-0000-0000CD9F0000}"/>
    <cellStyle name="Normal 22 3" xfId="28431" xr:uid="{00000000-0005-0000-0000-0000CE9F0000}"/>
    <cellStyle name="Normal 22 3 2" xfId="50537" xr:uid="{00000000-0005-0000-0000-0000CF9F0000}"/>
    <cellStyle name="Normal 22 4" xfId="50538" xr:uid="{00000000-0005-0000-0000-0000D09F0000}"/>
    <cellStyle name="Normal 22 4 2" xfId="50539" xr:uid="{00000000-0005-0000-0000-0000D19F0000}"/>
    <cellStyle name="Normal 22 5" xfId="50540" xr:uid="{00000000-0005-0000-0000-0000D29F0000}"/>
    <cellStyle name="Normal 22 6" xfId="50541" xr:uid="{00000000-0005-0000-0000-0000D39F0000}"/>
    <cellStyle name="Normal 22_7. Other MTM adjustments" xfId="50542"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3"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4" xr:uid="{00000000-0005-0000-0000-0000DD9F0000}"/>
    <cellStyle name="Normal 23 3 2 2 2" xfId="50545" xr:uid="{00000000-0005-0000-0000-0000DE9F0000}"/>
    <cellStyle name="Normal 23 3 2 3" xfId="50546" xr:uid="{00000000-0005-0000-0000-0000DF9F0000}"/>
    <cellStyle name="Normal 23 3 2 4" xfId="50547" xr:uid="{00000000-0005-0000-0000-0000E09F0000}"/>
    <cellStyle name="Normal 23 3 2_3. Chng in credit spreads" xfId="50548" xr:uid="{00000000-0005-0000-0000-0000E19F0000}"/>
    <cellStyle name="Normal 23 3 3" xfId="28438" xr:uid="{00000000-0005-0000-0000-0000E29F0000}"/>
    <cellStyle name="Normal 23 3 3 2" xfId="50549" xr:uid="{00000000-0005-0000-0000-0000E39F0000}"/>
    <cellStyle name="Normal 23 3 4" xfId="50550" xr:uid="{00000000-0005-0000-0000-0000E49F0000}"/>
    <cellStyle name="Normal 23 3 5" xfId="50551" xr:uid="{00000000-0005-0000-0000-0000E59F0000}"/>
    <cellStyle name="Normal 23 3_3. Chng in credit spreads" xfId="50552"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3" xr:uid="{00000000-0005-0000-0000-0000EA9F0000}"/>
    <cellStyle name="Normal 23 4_AVA DVA EL" xfId="28442" xr:uid="{00000000-0005-0000-0000-0000EB9F0000}"/>
    <cellStyle name="Normal 23 5" xfId="28443" xr:uid="{00000000-0005-0000-0000-0000EC9F0000}"/>
    <cellStyle name="Normal 23 6" xfId="50554" xr:uid="{00000000-0005-0000-0000-0000ED9F0000}"/>
    <cellStyle name="Normal 23_7. Other MTM adjustments" xfId="50555" xr:uid="{00000000-0005-0000-0000-0000EE9F0000}"/>
    <cellStyle name="Normal 24" xfId="8375" xr:uid="{00000000-0005-0000-0000-0000EF9F0000}"/>
    <cellStyle name="Normal 24 2" xfId="8376" xr:uid="{00000000-0005-0000-0000-0000F09F0000}"/>
    <cellStyle name="Normal 24 2 2" xfId="50556"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7"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8" xr:uid="{00000000-0005-0000-0000-0000FB9F0000}"/>
    <cellStyle name="Normal 24_7. Other MTM adjustments" xfId="50559"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60"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1" xr:uid="{00000000-0005-0000-0000-000011A00000}"/>
    <cellStyle name="Normal 25 8" xfId="50562" xr:uid="{00000000-0005-0000-0000-000012A00000}"/>
    <cellStyle name="Normal 25 9" xfId="50563"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4" xr:uid="{00000000-0005-0000-0000-00001CA00000}"/>
    <cellStyle name="Normal 26 3_AVA DVA EL" xfId="28473" xr:uid="{00000000-0005-0000-0000-00001DA00000}"/>
    <cellStyle name="Normal 26 4" xfId="28474" xr:uid="{00000000-0005-0000-0000-00001EA00000}"/>
    <cellStyle name="Normal 26 5" xfId="50565" xr:uid="{00000000-0005-0000-0000-00001FA00000}"/>
    <cellStyle name="Normal 26_3. Chng in credit spreads" xfId="50566"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7"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8" xr:uid="{00000000-0005-0000-0000-00002DA00000}"/>
    <cellStyle name="Normal 27 3_AVA DVA EL" xfId="28484" xr:uid="{00000000-0005-0000-0000-00002EA00000}"/>
    <cellStyle name="Normal 27 4" xfId="28485" xr:uid="{00000000-0005-0000-0000-00002FA00000}"/>
    <cellStyle name="Normal 27 5" xfId="50569" xr:uid="{00000000-0005-0000-0000-000030A00000}"/>
    <cellStyle name="Normal 27 6" xfId="50570" xr:uid="{00000000-0005-0000-0000-000031A00000}"/>
    <cellStyle name="Normal 27_7. Other MTM adjustments" xfId="50571"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2"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3"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4" xr:uid="{00000000-0005-0000-0000-000044A00000}"/>
    <cellStyle name="Normal 29 2 3" xfId="28497" xr:uid="{00000000-0005-0000-0000-000045A00000}"/>
    <cellStyle name="Normal 29 2 3 2" xfId="50575" xr:uid="{00000000-0005-0000-0000-000046A00000}"/>
    <cellStyle name="Normal 29 2 4" xfId="50576"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7"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8" xr:uid="{00000000-0005-0000-0000-000057A00000}"/>
    <cellStyle name="Normal 29 8" xfId="50579" xr:uid="{00000000-0005-0000-0000-000058A00000}"/>
    <cellStyle name="Normal 29 9" xfId="50580"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1"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70"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2"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2" xr:uid="{00000000-0005-0000-0000-0000D8A00000}"/>
    <cellStyle name="Normal 3 2 2 15" xfId="50583"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1"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4"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3"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4"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5"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6"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7"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8"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9"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5"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6"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90"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1"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2"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3"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4"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5" xr:uid="{00000000-0005-0000-0000-000036A70000}"/>
    <cellStyle name="Normal 30 2 3" xfId="50596" xr:uid="{00000000-0005-0000-0000-000037A70000}"/>
    <cellStyle name="Normal 30 2 4" xfId="50597"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8" xr:uid="{00000000-0005-0000-0000-00003DA70000}"/>
    <cellStyle name="Normal 30 3_AVA DVA EL" xfId="30150" xr:uid="{00000000-0005-0000-0000-00003EA70000}"/>
    <cellStyle name="Normal 30 4" xfId="30151" xr:uid="{00000000-0005-0000-0000-00003FA70000}"/>
    <cellStyle name="Normal 30 4 2" xfId="50599"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600"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1"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2" xr:uid="{00000000-0005-0000-0000-00004EA70000}"/>
    <cellStyle name="Normal 31 3_AVA DVA EL" xfId="30158" xr:uid="{00000000-0005-0000-0000-00004FA70000}"/>
    <cellStyle name="Normal 31 4" xfId="30159" xr:uid="{00000000-0005-0000-0000-000050A70000}"/>
    <cellStyle name="Normal 31 5" xfId="50603"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4" xr:uid="{00000000-0005-0000-0000-000059A70000}"/>
    <cellStyle name="Normal 32 2_AVA DVA EL" xfId="50605"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6"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7" xr:uid="{00000000-0005-0000-0000-000064A70000}"/>
    <cellStyle name="Normal 32_AVA DVA EL" xfId="50608"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9" xr:uid="{00000000-0005-0000-0000-00006AA70000}"/>
    <cellStyle name="Normal 33 2_AVA DVA EL" xfId="30176" xr:uid="{00000000-0005-0000-0000-00006BA70000}"/>
    <cellStyle name="Normal 33 3" xfId="30177" xr:uid="{00000000-0005-0000-0000-00006CA70000}"/>
    <cellStyle name="Normal 33 3 2" xfId="50610" xr:uid="{00000000-0005-0000-0000-00006DA70000}"/>
    <cellStyle name="Normal 33 4" xfId="50611"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2" xr:uid="{00000000-0005-0000-0000-000074A70000}"/>
    <cellStyle name="Normal 34 2_AVA DVA EL" xfId="30182" xr:uid="{00000000-0005-0000-0000-000075A70000}"/>
    <cellStyle name="Normal 34 3" xfId="30183" xr:uid="{00000000-0005-0000-0000-000076A70000}"/>
    <cellStyle name="Normal 34 3 2" xfId="50613" xr:uid="{00000000-0005-0000-0000-000077A70000}"/>
    <cellStyle name="Normal 34 4" xfId="50614"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5" xr:uid="{00000000-0005-0000-0000-0000A6A70000}"/>
    <cellStyle name="Normal 36_AVA DVA EL" xfId="50616"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7"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8"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9"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20"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1"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7" xr:uid="{00000000-0005-0000-0000-000042A80000}"/>
    <cellStyle name="Normal 4 2 2" xfId="8479" xr:uid="{00000000-0005-0000-0000-000043A80000}"/>
    <cellStyle name="Normal 4 2 2 10" xfId="30357" xr:uid="{00000000-0005-0000-0000-000044A80000}"/>
    <cellStyle name="Normal 4 2 2 11" xfId="50622"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5"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6"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8"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3"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4"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5"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6"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7"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8"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9"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30" xr:uid="{00000000-0005-0000-0000-0000FBA80000}"/>
    <cellStyle name="Normal 40_AVA DVA EL" xfId="50631"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2"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80"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3"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4" xr:uid="{00000000-0005-0000-0000-0000AEAA0000}"/>
    <cellStyle name="Normal 5 2 21" xfId="50635"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6"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7"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9"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8"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1"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3"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4" xr:uid="{00000000-0005-0000-0000-00001EB00000}"/>
    <cellStyle name="Normal 6 2 17" xfId="50639" xr:uid="{00000000-0005-0000-0000-00001FB00000}"/>
    <cellStyle name="Normal 6 2 18" xfId="50640"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1" xr:uid="{00000000-0005-0000-0000-000026B00000}"/>
    <cellStyle name="Normal 6 2 2 13" xfId="50642" xr:uid="{00000000-0005-0000-0000-000027B00000}"/>
    <cellStyle name="Normal 6 2 2 14" xfId="50643" xr:uid="{00000000-0005-0000-0000-000028B00000}"/>
    <cellStyle name="Normal 6 2 2 2" xfId="8577" xr:uid="{00000000-0005-0000-0000-000029B00000}"/>
    <cellStyle name="Normal 6 2 2 2 10" xfId="50644"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5" xr:uid="{00000000-0005-0000-0000-00002EB00000}"/>
    <cellStyle name="Normal 6 2 2 2 2 2_AVA DVA EL" xfId="32221" xr:uid="{00000000-0005-0000-0000-00002FB00000}"/>
    <cellStyle name="Normal 6 2 2 2 2 3" xfId="32222" xr:uid="{00000000-0005-0000-0000-000030B00000}"/>
    <cellStyle name="Normal 6 2 2 2 2 4" xfId="50646" xr:uid="{00000000-0005-0000-0000-000031B00000}"/>
    <cellStyle name="Normal 6 2 2 2 2 5" xfId="50647" xr:uid="{00000000-0005-0000-0000-000032B00000}"/>
    <cellStyle name="Normal 6 2 2 2 2 6" xfId="50648" xr:uid="{00000000-0005-0000-0000-000033B00000}"/>
    <cellStyle name="Normal 6 2 2 2 2 7" xfId="50649" xr:uid="{00000000-0005-0000-0000-000034B00000}"/>
    <cellStyle name="Normal 6 2 2 2 2_3. Chng in credit spreads" xfId="50650"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1" xr:uid="{00000000-0005-0000-0000-000039B00000}"/>
    <cellStyle name="Normal 6 2 2 2 3 2_AVA DVA EL" xfId="32225" xr:uid="{00000000-0005-0000-0000-00003AB00000}"/>
    <cellStyle name="Normal 6 2 2 2 3 3" xfId="32226" xr:uid="{00000000-0005-0000-0000-00003BB00000}"/>
    <cellStyle name="Normal 6 2 2 2 3 4" xfId="50652" xr:uid="{00000000-0005-0000-0000-00003CB00000}"/>
    <cellStyle name="Normal 6 2 2 2 3 5" xfId="50653" xr:uid="{00000000-0005-0000-0000-00003DB00000}"/>
    <cellStyle name="Normal 6 2 2 2 3 6" xfId="50654" xr:uid="{00000000-0005-0000-0000-00003EB00000}"/>
    <cellStyle name="Normal 6 2 2 2 3 7" xfId="50655" xr:uid="{00000000-0005-0000-0000-00003FB00000}"/>
    <cellStyle name="Normal 6 2 2 2 3_3. Chng in credit spreads" xfId="50656"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7" xr:uid="{00000000-0005-0000-0000-000047B00000}"/>
    <cellStyle name="Normal 6 2 2 2 4 6" xfId="50658"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9"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60" xr:uid="{00000000-0005-0000-0000-000053B00000}"/>
    <cellStyle name="Normal 6 2 2 2 9" xfId="50661" xr:uid="{00000000-0005-0000-0000-000054B00000}"/>
    <cellStyle name="Normal 6 2 2 2_3. Chng in credit spreads" xfId="50662" xr:uid="{00000000-0005-0000-0000-000055B00000}"/>
    <cellStyle name="Normal 6 2 2 3" xfId="8580" xr:uid="{00000000-0005-0000-0000-000056B00000}"/>
    <cellStyle name="Normal 6 2 2 3 2" xfId="8581" xr:uid="{00000000-0005-0000-0000-000057B00000}"/>
    <cellStyle name="Normal 6 2 2 3 2 2" xfId="50663"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4" xr:uid="{00000000-0005-0000-0000-000063B00000}"/>
    <cellStyle name="Normal 6 2 2 3 9" xfId="50665" xr:uid="{00000000-0005-0000-0000-000064B00000}"/>
    <cellStyle name="Normal 6 2 2 3_3. Chng in credit spreads" xfId="50666" xr:uid="{00000000-0005-0000-0000-000065B00000}"/>
    <cellStyle name="Normal 6 2 2 4" xfId="8583" xr:uid="{00000000-0005-0000-0000-000066B00000}"/>
    <cellStyle name="Normal 6 2 2 4 2" xfId="8584" xr:uid="{00000000-0005-0000-0000-000067B00000}"/>
    <cellStyle name="Normal 6 2 2 4 2 2" xfId="50667"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8" xr:uid="{00000000-0005-0000-0000-000073B00000}"/>
    <cellStyle name="Normal 6 2 2 4 9" xfId="50669" xr:uid="{00000000-0005-0000-0000-000074B00000}"/>
    <cellStyle name="Normal 6 2 2 4_3. Chng in credit spreads" xfId="50670"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1" xr:uid="{00000000-0005-0000-0000-000080B00000}"/>
    <cellStyle name="Normal 6 2 2 5 7" xfId="50672" xr:uid="{00000000-0005-0000-0000-000081B00000}"/>
    <cellStyle name="Normal 6 2 2 5_AVA DVA EL" xfId="50673"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4" xr:uid="{00000000-0005-0000-0000-00008DB00000}"/>
    <cellStyle name="Normal 6 2 2 6_AVA DVA EL" xfId="50675"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6" xr:uid="{00000000-0005-0000-0000-00009BB00000}"/>
    <cellStyle name="Normal 6 2 3" xfId="8588" xr:uid="{00000000-0005-0000-0000-00009CB00000}"/>
    <cellStyle name="Normal 6 2 3 10" xfId="50677" xr:uid="{00000000-0005-0000-0000-00009DB00000}"/>
    <cellStyle name="Normal 6 2 3 11" xfId="50678" xr:uid="{00000000-0005-0000-0000-00009EB00000}"/>
    <cellStyle name="Normal 6 2 3 12" xfId="50679" xr:uid="{00000000-0005-0000-0000-00009FB00000}"/>
    <cellStyle name="Normal 6 2 3 2" xfId="8589" xr:uid="{00000000-0005-0000-0000-0000A0B00000}"/>
    <cellStyle name="Normal 6 2 3 2 2" xfId="8590" xr:uid="{00000000-0005-0000-0000-0000A1B00000}"/>
    <cellStyle name="Normal 6 2 3 2 2 2" xfId="50680" xr:uid="{00000000-0005-0000-0000-0000A2B00000}"/>
    <cellStyle name="Normal 6 2 3 2 2 2 2" xfId="50681" xr:uid="{00000000-0005-0000-0000-0000A3B00000}"/>
    <cellStyle name="Normal 6 2 3 2 2 3" xfId="50682" xr:uid="{00000000-0005-0000-0000-0000A4B00000}"/>
    <cellStyle name="Normal 6 2 3 2 2_3. Chng in credit spreads" xfId="50683" xr:uid="{00000000-0005-0000-0000-0000A5B00000}"/>
    <cellStyle name="Normal 6 2 3 2 3" xfId="8591" xr:uid="{00000000-0005-0000-0000-0000A6B00000}"/>
    <cellStyle name="Normal 6 2 3 2 3 2" xfId="50684" xr:uid="{00000000-0005-0000-0000-0000A7B00000}"/>
    <cellStyle name="Normal 6 2 3 2 3 2 2" xfId="50685" xr:uid="{00000000-0005-0000-0000-0000A8B00000}"/>
    <cellStyle name="Normal 6 2 3 2 3 3" xfId="50686" xr:uid="{00000000-0005-0000-0000-0000A9B00000}"/>
    <cellStyle name="Normal 6 2 3 2 3_3. Chng in credit spreads" xfId="50687" xr:uid="{00000000-0005-0000-0000-0000AAB00000}"/>
    <cellStyle name="Normal 6 2 3 2 4" xfId="32290" xr:uid="{00000000-0005-0000-0000-0000ABB00000}"/>
    <cellStyle name="Normal 6 2 3 2 4 2" xfId="32291" xr:uid="{00000000-0005-0000-0000-0000ACB00000}"/>
    <cellStyle name="Normal 6 2 3 2 4 3" xfId="50688" xr:uid="{00000000-0005-0000-0000-0000ADB00000}"/>
    <cellStyle name="Normal 6 2 3 2 4_AVA DVA EL" xfId="32292" xr:uid="{00000000-0005-0000-0000-0000AEB00000}"/>
    <cellStyle name="Normal 6 2 3 2 5" xfId="32293" xr:uid="{00000000-0005-0000-0000-0000AFB00000}"/>
    <cellStyle name="Normal 6 2 3 2 6" xfId="50689" xr:uid="{00000000-0005-0000-0000-0000B0B00000}"/>
    <cellStyle name="Normal 6 2 3 2 7" xfId="50690" xr:uid="{00000000-0005-0000-0000-0000B1B00000}"/>
    <cellStyle name="Normal 6 2 3 2 8" xfId="50691" xr:uid="{00000000-0005-0000-0000-0000B2B00000}"/>
    <cellStyle name="Normal 6 2 3 2 9" xfId="50692" xr:uid="{00000000-0005-0000-0000-0000B3B00000}"/>
    <cellStyle name="Normal 6 2 3 2_3. Chng in credit spreads" xfId="50693" xr:uid="{00000000-0005-0000-0000-0000B4B00000}"/>
    <cellStyle name="Normal 6 2 3 3" xfId="8592" xr:uid="{00000000-0005-0000-0000-0000B5B00000}"/>
    <cellStyle name="Normal 6 2 3 3 2" xfId="8593" xr:uid="{00000000-0005-0000-0000-0000B6B00000}"/>
    <cellStyle name="Normal 6 2 3 3 2 2" xfId="50694"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5" xr:uid="{00000000-0005-0000-0000-0000BDB00000}"/>
    <cellStyle name="Normal 6 2 3 3 7" xfId="50696" xr:uid="{00000000-0005-0000-0000-0000BEB00000}"/>
    <cellStyle name="Normal 6 2 3 3 8" xfId="50697" xr:uid="{00000000-0005-0000-0000-0000BFB00000}"/>
    <cellStyle name="Normal 6 2 3 3 9" xfId="50698" xr:uid="{00000000-0005-0000-0000-0000C0B00000}"/>
    <cellStyle name="Normal 6 2 3 3_3. Chng in credit spreads" xfId="50699" xr:uid="{00000000-0005-0000-0000-0000C1B00000}"/>
    <cellStyle name="Normal 6 2 3 4" xfId="8595" xr:uid="{00000000-0005-0000-0000-0000C2B00000}"/>
    <cellStyle name="Normal 6 2 3 4 2" xfId="8596" xr:uid="{00000000-0005-0000-0000-0000C3B00000}"/>
    <cellStyle name="Normal 6 2 3 4 2 2" xfId="50700"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1" xr:uid="{00000000-0005-0000-0000-0000CAB00000}"/>
    <cellStyle name="Normal 6 2 3 4 7" xfId="50702" xr:uid="{00000000-0005-0000-0000-0000CBB00000}"/>
    <cellStyle name="Normal 6 2 3 4 8" xfId="50703" xr:uid="{00000000-0005-0000-0000-0000CCB00000}"/>
    <cellStyle name="Normal 6 2 3 4_3. Chng in credit spreads" xfId="50704"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5" xr:uid="{00000000-0005-0000-0000-0000D3B00000}"/>
    <cellStyle name="Normal 6 2 3 5 5" xfId="50706" xr:uid="{00000000-0005-0000-0000-0000D4B00000}"/>
    <cellStyle name="Normal 6 2 3 5 6" xfId="50707" xr:uid="{00000000-0005-0000-0000-0000D5B00000}"/>
    <cellStyle name="Normal 6 2 3 5_AVA DVA EL" xfId="50708"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9" xr:uid="{00000000-0005-0000-0000-0000E0B00000}"/>
    <cellStyle name="Normal 6 2 4" xfId="8600" xr:uid="{00000000-0005-0000-0000-0000E1B00000}"/>
    <cellStyle name="Normal 6 2 4 2" xfId="8601" xr:uid="{00000000-0005-0000-0000-0000E2B00000}"/>
    <cellStyle name="Normal 6 2 4 2 2" xfId="50710" xr:uid="{00000000-0005-0000-0000-0000E3B00000}"/>
    <cellStyle name="Normal 6 2 4 2 2 2" xfId="50711" xr:uid="{00000000-0005-0000-0000-0000E4B00000}"/>
    <cellStyle name="Normal 6 2 4 2 3" xfId="50712" xr:uid="{00000000-0005-0000-0000-0000E5B00000}"/>
    <cellStyle name="Normal 6 2 4 2_3. Chng in credit spreads" xfId="50713" xr:uid="{00000000-0005-0000-0000-0000E6B00000}"/>
    <cellStyle name="Normal 6 2 4 3" xfId="8602" xr:uid="{00000000-0005-0000-0000-0000E7B00000}"/>
    <cellStyle name="Normal 6 2 4 3 2" xfId="50714" xr:uid="{00000000-0005-0000-0000-0000E8B00000}"/>
    <cellStyle name="Normal 6 2 4 3 2 2" xfId="50715" xr:uid="{00000000-0005-0000-0000-0000E9B00000}"/>
    <cellStyle name="Normal 6 2 4 3 3" xfId="50716" xr:uid="{00000000-0005-0000-0000-0000EAB00000}"/>
    <cellStyle name="Normal 6 2 4 3_3. Chng in credit spreads" xfId="50717"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8"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9" xr:uid="{00000000-0005-0000-0000-0000F6B00000}"/>
    <cellStyle name="Normal 6 2 4 9" xfId="50720" xr:uid="{00000000-0005-0000-0000-0000F7B00000}"/>
    <cellStyle name="Normal 6 2 4_3. Chng in credit spreads" xfId="50721" xr:uid="{00000000-0005-0000-0000-0000F8B00000}"/>
    <cellStyle name="Normal 6 2 5" xfId="8603" xr:uid="{00000000-0005-0000-0000-0000F9B00000}"/>
    <cellStyle name="Normal 6 2 5 2" xfId="8604" xr:uid="{00000000-0005-0000-0000-0000FAB00000}"/>
    <cellStyle name="Normal 6 2 5 2 2" xfId="50722"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3" xr:uid="{00000000-0005-0000-0000-000006B10000}"/>
    <cellStyle name="Normal 6 2 5 9" xfId="50724" xr:uid="{00000000-0005-0000-0000-000007B10000}"/>
    <cellStyle name="Normal 6 2 5_3. Chng in credit spreads" xfId="50725" xr:uid="{00000000-0005-0000-0000-000008B10000}"/>
    <cellStyle name="Normal 6 2 6" xfId="8606" xr:uid="{00000000-0005-0000-0000-000009B10000}"/>
    <cellStyle name="Normal 6 2 6 2" xfId="8607" xr:uid="{00000000-0005-0000-0000-00000AB10000}"/>
    <cellStyle name="Normal 6 2 6 2 2" xfId="50726"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7" xr:uid="{00000000-0005-0000-0000-000016B10000}"/>
    <cellStyle name="Normal 6 2 6 9" xfId="50728" xr:uid="{00000000-0005-0000-0000-000017B10000}"/>
    <cellStyle name="Normal 6 2 6_3. Chng in credit spreads" xfId="50729"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30" xr:uid="{00000000-0005-0000-0000-000023B10000}"/>
    <cellStyle name="Normal 6 2 7_AVA DVA EL" xfId="50731"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2"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3"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2"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4" xr:uid="{00000000-0005-0000-0000-000042B10000}"/>
    <cellStyle name="Normal 6 3 16" xfId="50735" xr:uid="{00000000-0005-0000-0000-000043B10000}"/>
    <cellStyle name="Normal 6 3 2" xfId="8613" xr:uid="{00000000-0005-0000-0000-000044B10000}"/>
    <cellStyle name="Normal 6 3 2 10" xfId="50736"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7" xr:uid="{00000000-0005-0000-0000-000049B10000}"/>
    <cellStyle name="Normal 6 3 2 2 2 3" xfId="50738" xr:uid="{00000000-0005-0000-0000-00004AB10000}"/>
    <cellStyle name="Normal 6 3 2 2 2_3. Chng in credit spreads" xfId="50739" xr:uid="{00000000-0005-0000-0000-00004BB10000}"/>
    <cellStyle name="Normal 6 3 2 2 3" xfId="32372" xr:uid="{00000000-0005-0000-0000-00004CB10000}"/>
    <cellStyle name="Normal 6 3 2 2 3 2" xfId="50740" xr:uid="{00000000-0005-0000-0000-00004DB10000}"/>
    <cellStyle name="Normal 6 3 2 2 3 2 2" xfId="50741" xr:uid="{00000000-0005-0000-0000-00004EB10000}"/>
    <cellStyle name="Normal 6 3 2 2 3 3" xfId="50742" xr:uid="{00000000-0005-0000-0000-00004FB10000}"/>
    <cellStyle name="Normal 6 3 2 2 3_3. Chng in credit spreads" xfId="50743" xr:uid="{00000000-0005-0000-0000-000050B10000}"/>
    <cellStyle name="Normal 6 3 2 2 4" xfId="50744" xr:uid="{00000000-0005-0000-0000-000051B10000}"/>
    <cellStyle name="Normal 6 3 2 2 4 2" xfId="50745" xr:uid="{00000000-0005-0000-0000-000052B10000}"/>
    <cellStyle name="Normal 6 3 2 2 5" xfId="50746" xr:uid="{00000000-0005-0000-0000-000053B10000}"/>
    <cellStyle name="Normal 6 3 2 2 6" xfId="50747" xr:uid="{00000000-0005-0000-0000-000054B10000}"/>
    <cellStyle name="Normal 6 3 2 2 7" xfId="50748" xr:uid="{00000000-0005-0000-0000-000055B10000}"/>
    <cellStyle name="Normal 6 3 2 2_3. Chng in credit spreads" xfId="50749"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50" xr:uid="{00000000-0005-0000-0000-00005AB10000}"/>
    <cellStyle name="Normal 6 3 2 3 2_AVA DVA EL" xfId="32375" xr:uid="{00000000-0005-0000-0000-00005BB10000}"/>
    <cellStyle name="Normal 6 3 2 3 3" xfId="32376" xr:uid="{00000000-0005-0000-0000-00005CB10000}"/>
    <cellStyle name="Normal 6 3 2 3 4" xfId="50751" xr:uid="{00000000-0005-0000-0000-00005DB10000}"/>
    <cellStyle name="Normal 6 3 2 3 5" xfId="50752" xr:uid="{00000000-0005-0000-0000-00005EB10000}"/>
    <cellStyle name="Normal 6 3 2 3 6" xfId="50753" xr:uid="{00000000-0005-0000-0000-00005FB10000}"/>
    <cellStyle name="Normal 6 3 2 3 7" xfId="50754" xr:uid="{00000000-0005-0000-0000-000060B10000}"/>
    <cellStyle name="Normal 6 3 2 3_3. Chng in credit spreads" xfId="50755"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6"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7" xr:uid="{00000000-0005-0000-0000-000069B10000}"/>
    <cellStyle name="Normal 6 3 2 4 6" xfId="50758" xr:uid="{00000000-0005-0000-0000-00006AB10000}"/>
    <cellStyle name="Normal 6 3 2 4_3. Chng in credit spreads" xfId="50759"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60" xr:uid="{00000000-0005-0000-0000-00006FB10000}"/>
    <cellStyle name="Normal 6 3 2 5 5" xfId="50761"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2" xr:uid="{00000000-0005-0000-0000-000076B10000}"/>
    <cellStyle name="Normal 6 3 2 9" xfId="50763" xr:uid="{00000000-0005-0000-0000-000077B10000}"/>
    <cellStyle name="Normal 6 3 2_3. Chng in credit spreads" xfId="50764" xr:uid="{00000000-0005-0000-0000-000078B10000}"/>
    <cellStyle name="Normal 6 3 3" xfId="8616" xr:uid="{00000000-0005-0000-0000-000079B10000}"/>
    <cellStyle name="Normal 6 3 3 2" xfId="8617" xr:uid="{00000000-0005-0000-0000-00007AB10000}"/>
    <cellStyle name="Normal 6 3 3 2 2" xfId="50765" xr:uid="{00000000-0005-0000-0000-00007BB10000}"/>
    <cellStyle name="Normal 6 3 3 2 2 2" xfId="50766" xr:uid="{00000000-0005-0000-0000-00007CB10000}"/>
    <cellStyle name="Normal 6 3 3 2 2 2 2" xfId="50767" xr:uid="{00000000-0005-0000-0000-00007DB10000}"/>
    <cellStyle name="Normal 6 3 3 2 2 3" xfId="50768" xr:uid="{00000000-0005-0000-0000-00007EB10000}"/>
    <cellStyle name="Normal 6 3 3 2 2_3. Chng in credit spreads" xfId="50769" xr:uid="{00000000-0005-0000-0000-00007FB10000}"/>
    <cellStyle name="Normal 6 3 3 2 3" xfId="50770" xr:uid="{00000000-0005-0000-0000-000080B10000}"/>
    <cellStyle name="Normal 6 3 3 2 3 2" xfId="50771" xr:uid="{00000000-0005-0000-0000-000081B10000}"/>
    <cellStyle name="Normal 6 3 3 2 3 2 2" xfId="50772" xr:uid="{00000000-0005-0000-0000-000082B10000}"/>
    <cellStyle name="Normal 6 3 3 2 3 3" xfId="50773" xr:uid="{00000000-0005-0000-0000-000083B10000}"/>
    <cellStyle name="Normal 6 3 3 2 3_3. Chng in credit spreads" xfId="50774" xr:uid="{00000000-0005-0000-0000-000084B10000}"/>
    <cellStyle name="Normal 6 3 3 2 4" xfId="50775" xr:uid="{00000000-0005-0000-0000-000085B10000}"/>
    <cellStyle name="Normal 6 3 3 2 4 2" xfId="50776" xr:uid="{00000000-0005-0000-0000-000086B10000}"/>
    <cellStyle name="Normal 6 3 3 2 5" xfId="50777" xr:uid="{00000000-0005-0000-0000-000087B10000}"/>
    <cellStyle name="Normal 6 3 3 2_3. Chng in credit spreads" xfId="50778" xr:uid="{00000000-0005-0000-0000-000088B10000}"/>
    <cellStyle name="Normal 6 3 3 3" xfId="8618" xr:uid="{00000000-0005-0000-0000-000089B10000}"/>
    <cellStyle name="Normal 6 3 3 3 2" xfId="50779" xr:uid="{00000000-0005-0000-0000-00008AB10000}"/>
    <cellStyle name="Normal 6 3 3 3 2 2" xfId="50780" xr:uid="{00000000-0005-0000-0000-00008BB10000}"/>
    <cellStyle name="Normal 6 3 3 3 3" xfId="50781" xr:uid="{00000000-0005-0000-0000-00008CB10000}"/>
    <cellStyle name="Normal 6 3 3 3_3. Chng in credit spreads" xfId="50782" xr:uid="{00000000-0005-0000-0000-00008DB10000}"/>
    <cellStyle name="Normal 6 3 3 4" xfId="32391" xr:uid="{00000000-0005-0000-0000-00008EB10000}"/>
    <cellStyle name="Normal 6 3 3 4 2" xfId="32392" xr:uid="{00000000-0005-0000-0000-00008FB10000}"/>
    <cellStyle name="Normal 6 3 3 4 2 2" xfId="50783" xr:uid="{00000000-0005-0000-0000-000090B10000}"/>
    <cellStyle name="Normal 6 3 3 4 3" xfId="50784" xr:uid="{00000000-0005-0000-0000-000091B10000}"/>
    <cellStyle name="Normal 6 3 3 4_3. Chng in credit spreads" xfId="50785" xr:uid="{00000000-0005-0000-0000-000092B10000}"/>
    <cellStyle name="Normal 6 3 3 5" xfId="32393" xr:uid="{00000000-0005-0000-0000-000093B10000}"/>
    <cellStyle name="Normal 6 3 3 5 2" xfId="50786" xr:uid="{00000000-0005-0000-0000-000094B10000}"/>
    <cellStyle name="Normal 6 3 3 6" xfId="50787" xr:uid="{00000000-0005-0000-0000-000095B10000}"/>
    <cellStyle name="Normal 6 3 3 7" xfId="50788" xr:uid="{00000000-0005-0000-0000-000096B10000}"/>
    <cellStyle name="Normal 6 3 3 8" xfId="50789" xr:uid="{00000000-0005-0000-0000-000097B10000}"/>
    <cellStyle name="Normal 6 3 3 9" xfId="50790" xr:uid="{00000000-0005-0000-0000-000098B10000}"/>
    <cellStyle name="Normal 6 3 3_3. Chng in credit spreads" xfId="50791" xr:uid="{00000000-0005-0000-0000-000099B10000}"/>
    <cellStyle name="Normal 6 3 4" xfId="8619" xr:uid="{00000000-0005-0000-0000-00009AB10000}"/>
    <cellStyle name="Normal 6 3 4 2" xfId="8620" xr:uid="{00000000-0005-0000-0000-00009BB10000}"/>
    <cellStyle name="Normal 6 3 4 2 2" xfId="50792" xr:uid="{00000000-0005-0000-0000-00009CB10000}"/>
    <cellStyle name="Normal 6 3 4 2 2 2" xfId="50793" xr:uid="{00000000-0005-0000-0000-00009DB10000}"/>
    <cellStyle name="Normal 6 3 4 2 3" xfId="50794" xr:uid="{00000000-0005-0000-0000-00009EB10000}"/>
    <cellStyle name="Normal 6 3 4 2_3. Chng in credit spreads" xfId="50795" xr:uid="{00000000-0005-0000-0000-00009FB10000}"/>
    <cellStyle name="Normal 6 3 4 3" xfId="8621" xr:uid="{00000000-0005-0000-0000-0000A0B10000}"/>
    <cellStyle name="Normal 6 3 4 3 2" xfId="50796" xr:uid="{00000000-0005-0000-0000-0000A1B10000}"/>
    <cellStyle name="Normal 6 3 4 3 2 2" xfId="50797" xr:uid="{00000000-0005-0000-0000-0000A2B10000}"/>
    <cellStyle name="Normal 6 3 4 3 3" xfId="50798" xr:uid="{00000000-0005-0000-0000-0000A3B10000}"/>
    <cellStyle name="Normal 6 3 4 3_3. Chng in credit spreads" xfId="50799" xr:uid="{00000000-0005-0000-0000-0000A4B10000}"/>
    <cellStyle name="Normal 6 3 4 4" xfId="32394" xr:uid="{00000000-0005-0000-0000-0000A5B10000}"/>
    <cellStyle name="Normal 6 3 4 4 2" xfId="32395" xr:uid="{00000000-0005-0000-0000-0000A6B10000}"/>
    <cellStyle name="Normal 6 3 4 4 3" xfId="50800" xr:uid="{00000000-0005-0000-0000-0000A7B10000}"/>
    <cellStyle name="Normal 6 3 4 4_AVA DVA EL" xfId="32396" xr:uid="{00000000-0005-0000-0000-0000A8B10000}"/>
    <cellStyle name="Normal 6 3 4 5" xfId="32397" xr:uid="{00000000-0005-0000-0000-0000A9B10000}"/>
    <cellStyle name="Normal 6 3 4 6" xfId="50801" xr:uid="{00000000-0005-0000-0000-0000AAB10000}"/>
    <cellStyle name="Normal 6 3 4 7" xfId="50802" xr:uid="{00000000-0005-0000-0000-0000ABB10000}"/>
    <cellStyle name="Normal 6 3 4 8" xfId="50803" xr:uid="{00000000-0005-0000-0000-0000ACB10000}"/>
    <cellStyle name="Normal 6 3 4 9" xfId="50804" xr:uid="{00000000-0005-0000-0000-0000ADB10000}"/>
    <cellStyle name="Normal 6 3 4_3. Chng in credit spreads" xfId="50805"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6" xr:uid="{00000000-0005-0000-0000-0000B2B10000}"/>
    <cellStyle name="Normal 6 3 5 2_AVA DVA EL" xfId="32400" xr:uid="{00000000-0005-0000-0000-0000B3B10000}"/>
    <cellStyle name="Normal 6 3 5 3" xfId="32401" xr:uid="{00000000-0005-0000-0000-0000B4B10000}"/>
    <cellStyle name="Normal 6 3 5 4" xfId="50807" xr:uid="{00000000-0005-0000-0000-0000B5B10000}"/>
    <cellStyle name="Normal 6 3 5 5" xfId="50808" xr:uid="{00000000-0005-0000-0000-0000B6B10000}"/>
    <cellStyle name="Normal 6 3 5 6" xfId="50809" xr:uid="{00000000-0005-0000-0000-0000B7B10000}"/>
    <cellStyle name="Normal 6 3 5_3. Chng in credit spreads" xfId="50810"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1" xr:uid="{00000000-0005-0000-0000-0000BCB10000}"/>
    <cellStyle name="Normal 6 3 6 2_AVA DVA EL" xfId="32404" xr:uid="{00000000-0005-0000-0000-0000BDB10000}"/>
    <cellStyle name="Normal 6 3 6 3" xfId="32405" xr:uid="{00000000-0005-0000-0000-0000BEB10000}"/>
    <cellStyle name="Normal 6 3 6 4" xfId="50812" xr:uid="{00000000-0005-0000-0000-0000BFB10000}"/>
    <cellStyle name="Normal 6 3 6 5" xfId="50813" xr:uid="{00000000-0005-0000-0000-0000C0B10000}"/>
    <cellStyle name="Normal 6 3 6 6" xfId="50814" xr:uid="{00000000-0005-0000-0000-0000C1B10000}"/>
    <cellStyle name="Normal 6 3 6_3. Chng in credit spreads" xfId="50815"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6" xr:uid="{00000000-0005-0000-0000-0000D2B10000}"/>
    <cellStyle name="Normal 6 4" xfId="8624" xr:uid="{00000000-0005-0000-0000-0000D3B10000}"/>
    <cellStyle name="Normal 6 4 10" xfId="32418" xr:uid="{00000000-0005-0000-0000-0000D4B10000}"/>
    <cellStyle name="Normal 6 4 11" xfId="50817" xr:uid="{00000000-0005-0000-0000-0000D5B10000}"/>
    <cellStyle name="Normal 6 4 12" xfId="50818" xr:uid="{00000000-0005-0000-0000-0000D6B10000}"/>
    <cellStyle name="Normal 6 4 13" xfId="50819" xr:uid="{00000000-0005-0000-0000-0000D7B10000}"/>
    <cellStyle name="Normal 6 4 2" xfId="8625" xr:uid="{00000000-0005-0000-0000-0000D8B10000}"/>
    <cellStyle name="Normal 6 4 2 2" xfId="8626" xr:uid="{00000000-0005-0000-0000-0000D9B10000}"/>
    <cellStyle name="Normal 6 4 2 2 2" xfId="50820" xr:uid="{00000000-0005-0000-0000-0000DAB10000}"/>
    <cellStyle name="Normal 6 4 2 2 2 2" xfId="50821" xr:uid="{00000000-0005-0000-0000-0000DBB10000}"/>
    <cellStyle name="Normal 6 4 2 2 3" xfId="50822" xr:uid="{00000000-0005-0000-0000-0000DCB10000}"/>
    <cellStyle name="Normal 6 4 2 2_3. Chng in credit spreads" xfId="50823" xr:uid="{00000000-0005-0000-0000-0000DDB10000}"/>
    <cellStyle name="Normal 6 4 2 3" xfId="8627" xr:uid="{00000000-0005-0000-0000-0000DEB10000}"/>
    <cellStyle name="Normal 6 4 2 3 2" xfId="50824" xr:uid="{00000000-0005-0000-0000-0000DFB10000}"/>
    <cellStyle name="Normal 6 4 2 3 2 2" xfId="50825" xr:uid="{00000000-0005-0000-0000-0000E0B10000}"/>
    <cellStyle name="Normal 6 4 2 3 3" xfId="50826" xr:uid="{00000000-0005-0000-0000-0000E1B10000}"/>
    <cellStyle name="Normal 6 4 2 3_3. Chng in credit spreads" xfId="50827" xr:uid="{00000000-0005-0000-0000-0000E2B10000}"/>
    <cellStyle name="Normal 6 4 2 4" xfId="32419" xr:uid="{00000000-0005-0000-0000-0000E3B10000}"/>
    <cellStyle name="Normal 6 4 2 4 2" xfId="32420" xr:uid="{00000000-0005-0000-0000-0000E4B10000}"/>
    <cellStyle name="Normal 6 4 2 4 3" xfId="50828" xr:uid="{00000000-0005-0000-0000-0000E5B10000}"/>
    <cellStyle name="Normal 6 4 2 4_AVA DVA EL" xfId="32421" xr:uid="{00000000-0005-0000-0000-0000E6B10000}"/>
    <cellStyle name="Normal 6 4 2 5" xfId="32422" xr:uid="{00000000-0005-0000-0000-0000E7B10000}"/>
    <cellStyle name="Normal 6 4 2 6" xfId="50829" xr:uid="{00000000-0005-0000-0000-0000E8B10000}"/>
    <cellStyle name="Normal 6 4 2 7" xfId="50830" xr:uid="{00000000-0005-0000-0000-0000E9B10000}"/>
    <cellStyle name="Normal 6 4 2 8" xfId="50831" xr:uid="{00000000-0005-0000-0000-0000EAB10000}"/>
    <cellStyle name="Normal 6 4 2 9" xfId="50832" xr:uid="{00000000-0005-0000-0000-0000EBB10000}"/>
    <cellStyle name="Normal 6 4 2_3. Chng in credit spreads" xfId="50833" xr:uid="{00000000-0005-0000-0000-0000ECB10000}"/>
    <cellStyle name="Normal 6 4 3" xfId="8628" xr:uid="{00000000-0005-0000-0000-0000EDB10000}"/>
    <cellStyle name="Normal 6 4 3 2" xfId="8629" xr:uid="{00000000-0005-0000-0000-0000EEB10000}"/>
    <cellStyle name="Normal 6 4 3 2 2" xfId="50834"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5" xr:uid="{00000000-0005-0000-0000-0000F5B10000}"/>
    <cellStyle name="Normal 6 4 3 7" xfId="50836" xr:uid="{00000000-0005-0000-0000-0000F6B10000}"/>
    <cellStyle name="Normal 6 4 3 8" xfId="50837" xr:uid="{00000000-0005-0000-0000-0000F7B10000}"/>
    <cellStyle name="Normal 6 4 3 9" xfId="50838" xr:uid="{00000000-0005-0000-0000-0000F8B10000}"/>
    <cellStyle name="Normal 6 4 3_3. Chng in credit spreads" xfId="50839" xr:uid="{00000000-0005-0000-0000-0000F9B10000}"/>
    <cellStyle name="Normal 6 4 4" xfId="8631" xr:uid="{00000000-0005-0000-0000-0000FAB10000}"/>
    <cellStyle name="Normal 6 4 4 2" xfId="8632" xr:uid="{00000000-0005-0000-0000-0000FBB10000}"/>
    <cellStyle name="Normal 6 4 4 2 2" xfId="50840"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1" xr:uid="{00000000-0005-0000-0000-000002B20000}"/>
    <cellStyle name="Normal 6 4 4 7" xfId="50842" xr:uid="{00000000-0005-0000-0000-000003B20000}"/>
    <cellStyle name="Normal 6 4 4 8" xfId="50843" xr:uid="{00000000-0005-0000-0000-000004B20000}"/>
    <cellStyle name="Normal 6 4 4_3. Chng in credit spreads" xfId="50844"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5" xr:uid="{00000000-0005-0000-0000-00000BB20000}"/>
    <cellStyle name="Normal 6 4 5 5" xfId="50846" xr:uid="{00000000-0005-0000-0000-00000CB20000}"/>
    <cellStyle name="Normal 6 4 5_AVA DVA EL" xfId="50847"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8" xr:uid="{00000000-0005-0000-0000-00001BB20000}"/>
    <cellStyle name="Normal 6 5" xfId="8636" xr:uid="{00000000-0005-0000-0000-00001CB20000}"/>
    <cellStyle name="Normal 6 5 2" xfId="8637" xr:uid="{00000000-0005-0000-0000-00001DB20000}"/>
    <cellStyle name="Normal 6 5 2 2" xfId="50849" xr:uid="{00000000-0005-0000-0000-00001EB20000}"/>
    <cellStyle name="Normal 6 5 2 2 2" xfId="50850" xr:uid="{00000000-0005-0000-0000-00001FB20000}"/>
    <cellStyle name="Normal 6 5 2 2 2 2" xfId="50851" xr:uid="{00000000-0005-0000-0000-000020B20000}"/>
    <cellStyle name="Normal 6 5 2 2 3" xfId="50852" xr:uid="{00000000-0005-0000-0000-000021B20000}"/>
    <cellStyle name="Normal 6 5 2 2_3. Chng in credit spreads" xfId="50853" xr:uid="{00000000-0005-0000-0000-000022B20000}"/>
    <cellStyle name="Normal 6 5 2 3" xfId="50854" xr:uid="{00000000-0005-0000-0000-000023B20000}"/>
    <cellStyle name="Normal 6 5 2 3 2" xfId="50855" xr:uid="{00000000-0005-0000-0000-000024B20000}"/>
    <cellStyle name="Normal 6 5 2 3 2 2" xfId="50856" xr:uid="{00000000-0005-0000-0000-000025B20000}"/>
    <cellStyle name="Normal 6 5 2 3 3" xfId="50857" xr:uid="{00000000-0005-0000-0000-000026B20000}"/>
    <cellStyle name="Normal 6 5 2 3_3. Chng in credit spreads" xfId="50858" xr:uid="{00000000-0005-0000-0000-000027B20000}"/>
    <cellStyle name="Normal 6 5 2 4" xfId="50859" xr:uid="{00000000-0005-0000-0000-000028B20000}"/>
    <cellStyle name="Normal 6 5 2 4 2" xfId="50860" xr:uid="{00000000-0005-0000-0000-000029B20000}"/>
    <cellStyle name="Normal 6 5 2 5" xfId="50861" xr:uid="{00000000-0005-0000-0000-00002AB20000}"/>
    <cellStyle name="Normal 6 5 2_3. Chng in credit spreads" xfId="50862" xr:uid="{00000000-0005-0000-0000-00002BB20000}"/>
    <cellStyle name="Normal 6 5 3" xfId="8638" xr:uid="{00000000-0005-0000-0000-00002CB20000}"/>
    <cellStyle name="Normal 6 5 3 2" xfId="50863" xr:uid="{00000000-0005-0000-0000-00002DB20000}"/>
    <cellStyle name="Normal 6 5 3 2 2" xfId="50864" xr:uid="{00000000-0005-0000-0000-00002EB20000}"/>
    <cellStyle name="Normal 6 5 3 3" xfId="50865" xr:uid="{00000000-0005-0000-0000-00002FB20000}"/>
    <cellStyle name="Normal 6 5 3_3. Chng in credit spreads" xfId="50866" xr:uid="{00000000-0005-0000-0000-000030B20000}"/>
    <cellStyle name="Normal 6 5 4" xfId="32446" xr:uid="{00000000-0005-0000-0000-000031B20000}"/>
    <cellStyle name="Normal 6 5 4 2" xfId="32447" xr:uid="{00000000-0005-0000-0000-000032B20000}"/>
    <cellStyle name="Normal 6 5 4 2 2" xfId="50867" xr:uid="{00000000-0005-0000-0000-000033B20000}"/>
    <cellStyle name="Normal 6 5 4 3" xfId="32448" xr:uid="{00000000-0005-0000-0000-000034B20000}"/>
    <cellStyle name="Normal 6 5 4 4" xfId="50868" xr:uid="{00000000-0005-0000-0000-000035B20000}"/>
    <cellStyle name="Normal 6 5 4_3. Chng in credit spreads" xfId="50869" xr:uid="{00000000-0005-0000-0000-000036B20000}"/>
    <cellStyle name="Normal 6 5 5" xfId="32449" xr:uid="{00000000-0005-0000-0000-000037B20000}"/>
    <cellStyle name="Normal 6 5 5 2" xfId="32450" xr:uid="{00000000-0005-0000-0000-000038B20000}"/>
    <cellStyle name="Normal 6 5 5 3" xfId="50870"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1" xr:uid="{00000000-0005-0000-0000-00003DB20000}"/>
    <cellStyle name="Normal 6 5 9" xfId="50872" xr:uid="{00000000-0005-0000-0000-00003EB20000}"/>
    <cellStyle name="Normal 6 5_3. Chng in credit spreads" xfId="50873" xr:uid="{00000000-0005-0000-0000-00003FB20000}"/>
    <cellStyle name="Normal 6 6" xfId="8639" xr:uid="{00000000-0005-0000-0000-000040B20000}"/>
    <cellStyle name="Normal 6 6 2" xfId="8640" xr:uid="{00000000-0005-0000-0000-000041B20000}"/>
    <cellStyle name="Normal 6 6 2 2" xfId="50874" xr:uid="{00000000-0005-0000-0000-000042B20000}"/>
    <cellStyle name="Normal 6 6 2 2 2" xfId="50875" xr:uid="{00000000-0005-0000-0000-000043B20000}"/>
    <cellStyle name="Normal 6 6 2 3" xfId="50876" xr:uid="{00000000-0005-0000-0000-000044B20000}"/>
    <cellStyle name="Normal 6 6 2_3. Chng in credit spreads" xfId="50877" xr:uid="{00000000-0005-0000-0000-000045B20000}"/>
    <cellStyle name="Normal 6 6 3" xfId="8641" xr:uid="{00000000-0005-0000-0000-000046B20000}"/>
    <cellStyle name="Normal 6 6 3 2" xfId="50878" xr:uid="{00000000-0005-0000-0000-000047B20000}"/>
    <cellStyle name="Normal 6 6 3 2 2" xfId="50879" xr:uid="{00000000-0005-0000-0000-000048B20000}"/>
    <cellStyle name="Normal 6 6 3 3" xfId="50880" xr:uid="{00000000-0005-0000-0000-000049B20000}"/>
    <cellStyle name="Normal 6 6 3_3. Chng in credit spreads" xfId="50881"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2"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3" xr:uid="{00000000-0005-0000-0000-000055B20000}"/>
    <cellStyle name="Normal 6 6 9" xfId="50884" xr:uid="{00000000-0005-0000-0000-000056B20000}"/>
    <cellStyle name="Normal 6 6_3. Chng in credit spreads" xfId="50885" xr:uid="{00000000-0005-0000-0000-000057B20000}"/>
    <cellStyle name="Normal 6 7" xfId="8642" xr:uid="{00000000-0005-0000-0000-000058B20000}"/>
    <cellStyle name="Normal 6 7 2" xfId="8643" xr:uid="{00000000-0005-0000-0000-000059B20000}"/>
    <cellStyle name="Normal 6 7 2 2" xfId="50886"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7" xr:uid="{00000000-0005-0000-0000-000065B20000}"/>
    <cellStyle name="Normal 6 7 9" xfId="50888" xr:uid="{00000000-0005-0000-0000-000066B20000}"/>
    <cellStyle name="Normal 6 7_3. Chng in credit spreads" xfId="50889"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90"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1" xr:uid="{00000000-0005-0000-0000-000073B20000}"/>
    <cellStyle name="Normal 6 8 7" xfId="50892" xr:uid="{00000000-0005-0000-0000-000074B20000}"/>
    <cellStyle name="Normal 6 8_3. Chng in credit spreads" xfId="50893"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4"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5" xr:uid="{00000000-0005-0000-0000-000080B20000}"/>
    <cellStyle name="Normal 6 9_3. Chng in credit spreads" xfId="50896"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5"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7"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6"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8"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9"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90"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1"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3" xr:uid="{00000000-0005-0000-0000-0000B7B30000}"/>
    <cellStyle name="Normal 7 2 18" xfId="50897" xr:uid="{00000000-0005-0000-0000-0000B8B30000}"/>
    <cellStyle name="Normal 7 2 19" xfId="50898" xr:uid="{00000000-0005-0000-0000-0000B9B30000}"/>
    <cellStyle name="Normal 7 2 2" xfId="8694" xr:uid="{00000000-0005-0000-0000-0000BAB30000}"/>
    <cellStyle name="Normal 7 2 2 10" xfId="50899"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900" xr:uid="{00000000-0005-0000-0000-0000C0B30000}"/>
    <cellStyle name="Normal 7 2 2 2 2 5" xfId="50901"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2" xr:uid="{00000000-0005-0000-0000-0000C6B30000}"/>
    <cellStyle name="Normal 7 2 2 2 3 5" xfId="50903"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4" xr:uid="{00000000-0005-0000-0000-0000CCB30000}"/>
    <cellStyle name="Normal 7 2 2 2 4 5" xfId="50905"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6"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7" xr:uid="{00000000-0005-0000-0000-0000D6B30000}"/>
    <cellStyle name="Normal 7 2 2 2 9" xfId="50908" xr:uid="{00000000-0005-0000-0000-0000D7B30000}"/>
    <cellStyle name="Normal 7 2 2 2_A02" xfId="55621"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9" xr:uid="{00000000-0005-0000-0000-0000DCB30000}"/>
    <cellStyle name="Normal 7 2 2 3 5" xfId="50910"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1" xr:uid="{00000000-0005-0000-0000-0000E2B30000}"/>
    <cellStyle name="Normal 7 2 2 4 5" xfId="50912"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3" xr:uid="{00000000-0005-0000-0000-0000E8B30000}"/>
    <cellStyle name="Normal 7 2 2 5 5" xfId="50914"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5" xr:uid="{00000000-0005-0000-0000-0000EEB30000}"/>
    <cellStyle name="Normal 7 2 2 6 5" xfId="50916" xr:uid="{00000000-0005-0000-0000-0000EFB30000}"/>
    <cellStyle name="Normal 7 2 2 6_AVA DVA EL" xfId="32775" xr:uid="{00000000-0005-0000-0000-0000F0B30000}"/>
    <cellStyle name="Normal 7 2 2 7" xfId="32776" xr:uid="{00000000-0005-0000-0000-0000F1B30000}"/>
    <cellStyle name="Normal 7 2 2 8" xfId="50917" xr:uid="{00000000-0005-0000-0000-0000F2B30000}"/>
    <cellStyle name="Normal 7 2 2 9" xfId="50918"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9" xr:uid="{00000000-0005-0000-0000-0000F9B30000}"/>
    <cellStyle name="Normal 7 2 3 2 5" xfId="50920"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1" xr:uid="{00000000-0005-0000-0000-0000FFB30000}"/>
    <cellStyle name="Normal 7 2 3 3 5" xfId="50922"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3" xr:uid="{00000000-0005-0000-0000-000005B40000}"/>
    <cellStyle name="Normal 7 2 3 4 5" xfId="50924"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5" xr:uid="{00000000-0005-0000-0000-00000BB40000}"/>
    <cellStyle name="Normal 7 2 3 5 5" xfId="50926"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7" xr:uid="{00000000-0005-0000-0000-000012B40000}"/>
    <cellStyle name="Normal 7 2 3 9" xfId="50928"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9" xr:uid="{00000000-0005-0000-0000-00001AB40000}"/>
    <cellStyle name="Normal 7 2 4 5" xfId="50930" xr:uid="{00000000-0005-0000-0000-00001BB40000}"/>
    <cellStyle name="Normal 7 2 4 6" xfId="50931"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2" xr:uid="{00000000-0005-0000-0000-000023B40000}"/>
    <cellStyle name="Normal 7 2 5 5" xfId="50933" xr:uid="{00000000-0005-0000-0000-000024B40000}"/>
    <cellStyle name="Normal 7 2 5 6" xfId="50934"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5" xr:uid="{00000000-0005-0000-0000-00002CB40000}"/>
    <cellStyle name="Normal 7 2 6 5" xfId="50936"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7" xr:uid="{00000000-0005-0000-0000-000034B40000}"/>
    <cellStyle name="Normal 7 2 7 5" xfId="50938"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2"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9" xr:uid="{00000000-0005-0000-0000-00004BB40000}"/>
    <cellStyle name="Normal 7 3 15" xfId="50940" xr:uid="{00000000-0005-0000-0000-00004CB40000}"/>
    <cellStyle name="Normal 7 3 16" xfId="50941"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2" xr:uid="{00000000-0005-0000-0000-000055B40000}"/>
    <cellStyle name="Normal 7 3 2 14" xfId="50943"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4"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5"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6"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7"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8"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9"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50"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1" xr:uid="{00000000-0005-0000-0000-0000D9B40000}"/>
    <cellStyle name="Normal 7 4 3 5" xfId="50952"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3" xr:uid="{00000000-0005-0000-0000-0000DFB40000}"/>
    <cellStyle name="Normal 7 4 4 5" xfId="50954"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5" xr:uid="{00000000-0005-0000-0000-0000E5B40000}"/>
    <cellStyle name="Normal 7 4 5 5" xfId="50956"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7" xr:uid="{00000000-0005-0000-0000-0000ECB40000}"/>
    <cellStyle name="Normal 7 4 9" xfId="50958"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9" xr:uid="{00000000-0005-0000-0000-0000F9B40000}"/>
    <cellStyle name="Normal 7 5 7" xfId="50960" xr:uid="{00000000-0005-0000-0000-0000FAB40000}"/>
    <cellStyle name="Normal 7 5 8" xfId="50961"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2"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3"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4"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5" xr:uid="{00000000-0005-0000-0000-00001BB60000}"/>
    <cellStyle name="Normal 8 2 19" xfId="50966"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7" xr:uid="{00000000-0005-0000-0000-000022B60000}"/>
    <cellStyle name="Normal 8 2 2 13" xfId="50968" xr:uid="{00000000-0005-0000-0000-000023B60000}"/>
    <cellStyle name="Normal 8 2 2 14" xfId="50969"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70" xr:uid="{00000000-0005-0000-0000-00002BB60000}"/>
    <cellStyle name="Normal 8 2 2 2 2 5" xfId="50971" xr:uid="{00000000-0005-0000-0000-00002CB60000}"/>
    <cellStyle name="Normal 8 2 2 2 2 6" xfId="50972"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3" xr:uid="{00000000-0005-0000-0000-000034B60000}"/>
    <cellStyle name="Normal 8 2 2 2 3 5" xfId="50974" xr:uid="{00000000-0005-0000-0000-000035B60000}"/>
    <cellStyle name="Normal 8 2 2 2 3 6" xfId="50975"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6"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7"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8" xr:uid="{00000000-0005-0000-0000-000049B60000}"/>
    <cellStyle name="Normal 8 2 2 2 9" xfId="50979"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80"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1"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2"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3"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4" xr:uid="{00000000-0005-0000-0000-000095B60000}"/>
    <cellStyle name="Normal 8 2 3 11" xfId="50985"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6" xr:uid="{00000000-0005-0000-0000-00009EB60000}"/>
    <cellStyle name="Normal 8 2 3 2 7" xfId="50987" xr:uid="{00000000-0005-0000-0000-00009FB60000}"/>
    <cellStyle name="Normal 8 2 3 2 8" xfId="50988"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9" xr:uid="{00000000-0005-0000-0000-0000A9B60000}"/>
    <cellStyle name="Normal 8 2 3 3 7" xfId="50990" xr:uid="{00000000-0005-0000-0000-0000AAB60000}"/>
    <cellStyle name="Normal 8 2 3 3 8" xfId="50991"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2" xr:uid="{00000000-0005-0000-0000-0000B4B60000}"/>
    <cellStyle name="Normal 8 2 3 4 7" xfId="50993"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4" xr:uid="{00000000-0005-0000-0000-0000BCB60000}"/>
    <cellStyle name="Normal 8 2 3 5 5" xfId="50995"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6"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7"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8"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9"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1000" xr:uid="{00000000-0005-0000-0000-00001CB70000}"/>
    <cellStyle name="Normal 8 20" xfId="35990" xr:uid="{00000000-0005-0000-0000-00001DB70000}"/>
    <cellStyle name="Normal 8 21" xfId="36095" xr:uid="{00000000-0005-0000-0000-00001EB70000}"/>
    <cellStyle name="Normal 8 22" xfId="36894"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1" xr:uid="{00000000-0005-0000-0000-000043B70000}"/>
    <cellStyle name="Normal 8 3 18" xfId="51002" xr:uid="{00000000-0005-0000-0000-000044B70000}"/>
    <cellStyle name="Normal 8 3 19" xfId="51003" xr:uid="{00000000-0005-0000-0000-000045B70000}"/>
    <cellStyle name="Normal 8 3 2" xfId="33407" xr:uid="{00000000-0005-0000-0000-000046B70000}"/>
    <cellStyle name="Normal 8 3 2 10" xfId="51004"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5"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6" xr:uid="{00000000-0005-0000-0000-00004FB70000}"/>
    <cellStyle name="Normal 8 3 2 2 6" xfId="51007" xr:uid="{00000000-0005-0000-0000-000050B70000}"/>
    <cellStyle name="Normal 8 3 2 2_3. Chng in credit spreads" xfId="51008" xr:uid="{00000000-0005-0000-0000-000051B70000}"/>
    <cellStyle name="Normal 8 3 2 3" xfId="33414" xr:uid="{00000000-0005-0000-0000-000052B70000}"/>
    <cellStyle name="Normal 8 3 2 3 2" xfId="33415" xr:uid="{00000000-0005-0000-0000-000053B70000}"/>
    <cellStyle name="Normal 8 3 2 3 2 2" xfId="51009" xr:uid="{00000000-0005-0000-0000-000054B70000}"/>
    <cellStyle name="Normal 8 3 2 3 3" xfId="33416" xr:uid="{00000000-0005-0000-0000-000055B70000}"/>
    <cellStyle name="Normal 8 3 2 3 4" xfId="51010" xr:uid="{00000000-0005-0000-0000-000056B70000}"/>
    <cellStyle name="Normal 8 3 2 3 5" xfId="51011" xr:uid="{00000000-0005-0000-0000-000057B70000}"/>
    <cellStyle name="Normal 8 3 2 3 6" xfId="51012" xr:uid="{00000000-0005-0000-0000-000058B70000}"/>
    <cellStyle name="Normal 8 3 2 3_3. Chng in credit spreads" xfId="51013"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4" xr:uid="{00000000-0005-0000-0000-00005DB70000}"/>
    <cellStyle name="Normal 8 3 2 4 5" xfId="51015" xr:uid="{00000000-0005-0000-0000-00005EB70000}"/>
    <cellStyle name="Normal 8 3 2 4 6" xfId="51016"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7"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8"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9"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20" xr:uid="{00000000-0005-0000-0000-000072B70000}"/>
    <cellStyle name="Normal 8 3 3 6" xfId="51021" xr:uid="{00000000-0005-0000-0000-000073B70000}"/>
    <cellStyle name="Normal 8 3 3_3. Chng in credit spreads" xfId="51022"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3"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4" xr:uid="{00000000-0005-0000-0000-00007CB70000}"/>
    <cellStyle name="Normal 8 3 4 6" xfId="51025" xr:uid="{00000000-0005-0000-0000-00007DB70000}"/>
    <cellStyle name="Normal 8 3 4_3. Chng in credit spreads" xfId="51026"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7"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8"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9" xr:uid="{00000000-0005-0000-0000-00009FB70000}"/>
    <cellStyle name="Normal 8 4" xfId="8815" xr:uid="{00000000-0005-0000-0000-0000A0B70000}"/>
    <cellStyle name="Normal 8 4 10" xfId="51030"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1" xr:uid="{00000000-0005-0000-0000-0000A5B70000}"/>
    <cellStyle name="Normal 8 4 2 2 3" xfId="51032" xr:uid="{00000000-0005-0000-0000-0000A6B70000}"/>
    <cellStyle name="Normal 8 4 2 2_3. Chng in credit spreads" xfId="51033" xr:uid="{00000000-0005-0000-0000-0000A7B70000}"/>
    <cellStyle name="Normal 8 4 2 3" xfId="33471" xr:uid="{00000000-0005-0000-0000-0000A8B70000}"/>
    <cellStyle name="Normal 8 4 2 3 2" xfId="51034" xr:uid="{00000000-0005-0000-0000-0000A9B70000}"/>
    <cellStyle name="Normal 8 4 2 3 2 2" xfId="51035" xr:uid="{00000000-0005-0000-0000-0000AAB70000}"/>
    <cellStyle name="Normal 8 4 2 3 3" xfId="51036" xr:uid="{00000000-0005-0000-0000-0000ABB70000}"/>
    <cellStyle name="Normal 8 4 2 3_3. Chng in credit spreads" xfId="51037" xr:uid="{00000000-0005-0000-0000-0000ACB70000}"/>
    <cellStyle name="Normal 8 4 2 4" xfId="33472" xr:uid="{00000000-0005-0000-0000-0000ADB70000}"/>
    <cellStyle name="Normal 8 4 2 4 2" xfId="51038" xr:uid="{00000000-0005-0000-0000-0000AEB70000}"/>
    <cellStyle name="Normal 8 4 2 5" xfId="51039" xr:uid="{00000000-0005-0000-0000-0000AFB70000}"/>
    <cellStyle name="Normal 8 4 2 6" xfId="51040" xr:uid="{00000000-0005-0000-0000-0000B0B70000}"/>
    <cellStyle name="Normal 8 4 2_3. Chng in credit spreads" xfId="51041" xr:uid="{00000000-0005-0000-0000-0000B1B70000}"/>
    <cellStyle name="Normal 8 4 3" xfId="33473" xr:uid="{00000000-0005-0000-0000-0000B2B70000}"/>
    <cellStyle name="Normal 8 4 3 2" xfId="33474" xr:uid="{00000000-0005-0000-0000-0000B3B70000}"/>
    <cellStyle name="Normal 8 4 3 2 2" xfId="51042" xr:uid="{00000000-0005-0000-0000-0000B4B70000}"/>
    <cellStyle name="Normal 8 4 3 3" xfId="33475" xr:uid="{00000000-0005-0000-0000-0000B5B70000}"/>
    <cellStyle name="Normal 8 4 3 4" xfId="51043" xr:uid="{00000000-0005-0000-0000-0000B6B70000}"/>
    <cellStyle name="Normal 8 4 3 5" xfId="51044" xr:uid="{00000000-0005-0000-0000-0000B7B70000}"/>
    <cellStyle name="Normal 8 4 3 6" xfId="51045" xr:uid="{00000000-0005-0000-0000-0000B8B70000}"/>
    <cellStyle name="Normal 8 4 3_3. Chng in credit spreads" xfId="51046" xr:uid="{00000000-0005-0000-0000-0000B9B70000}"/>
    <cellStyle name="Normal 8 4 4" xfId="33476" xr:uid="{00000000-0005-0000-0000-0000BAB70000}"/>
    <cellStyle name="Normal 8 4 4 2" xfId="33477" xr:uid="{00000000-0005-0000-0000-0000BBB70000}"/>
    <cellStyle name="Normal 8 4 4 2 2" xfId="51047" xr:uid="{00000000-0005-0000-0000-0000BCB70000}"/>
    <cellStyle name="Normal 8 4 4 3" xfId="33478" xr:uid="{00000000-0005-0000-0000-0000BDB70000}"/>
    <cellStyle name="Normal 8 4 4 4" xfId="51048" xr:uid="{00000000-0005-0000-0000-0000BEB70000}"/>
    <cellStyle name="Normal 8 4 4 5" xfId="51049" xr:uid="{00000000-0005-0000-0000-0000BFB70000}"/>
    <cellStyle name="Normal 8 4 4 6" xfId="51050" xr:uid="{00000000-0005-0000-0000-0000C0B70000}"/>
    <cellStyle name="Normal 8 4 4_3. Chng in credit spreads" xfId="51051"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2" xr:uid="{00000000-0005-0000-0000-0000C5B70000}"/>
    <cellStyle name="Normal 8 4 5 5" xfId="51053"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4" xr:uid="{00000000-0005-0000-0000-0000CCB70000}"/>
    <cellStyle name="Normal 8 4 9" xfId="51055" xr:uid="{00000000-0005-0000-0000-0000CDB70000}"/>
    <cellStyle name="Normal 8 4_3. Chng in credit spreads" xfId="51056"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7" xr:uid="{00000000-0005-0000-0000-0000D2B70000}"/>
    <cellStyle name="Normal 8 5 2 3" xfId="33488" xr:uid="{00000000-0005-0000-0000-0000D3B70000}"/>
    <cellStyle name="Normal 8 5 2 4" xfId="51058" xr:uid="{00000000-0005-0000-0000-0000D4B70000}"/>
    <cellStyle name="Normal 8 5 2_3. Chng in credit spreads" xfId="51059" xr:uid="{00000000-0005-0000-0000-0000D5B70000}"/>
    <cellStyle name="Normal 8 5 3" xfId="33489" xr:uid="{00000000-0005-0000-0000-0000D6B70000}"/>
    <cellStyle name="Normal 8 5 3 2" xfId="33490" xr:uid="{00000000-0005-0000-0000-0000D7B70000}"/>
    <cellStyle name="Normal 8 5 3 2 2" xfId="51060" xr:uid="{00000000-0005-0000-0000-0000D8B70000}"/>
    <cellStyle name="Normal 8 5 3 3" xfId="51061" xr:uid="{00000000-0005-0000-0000-0000D9B70000}"/>
    <cellStyle name="Normal 8 5 3_3. Chng in credit spreads" xfId="51062" xr:uid="{00000000-0005-0000-0000-0000DAB70000}"/>
    <cellStyle name="Normal 8 5 4" xfId="33491" xr:uid="{00000000-0005-0000-0000-0000DBB70000}"/>
    <cellStyle name="Normal 8 5 4 2" xfId="51063" xr:uid="{00000000-0005-0000-0000-0000DCB70000}"/>
    <cellStyle name="Normal 8 5 5" xfId="33492" xr:uid="{00000000-0005-0000-0000-0000DDB70000}"/>
    <cellStyle name="Normal 8 5 6" xfId="51064" xr:uid="{00000000-0005-0000-0000-0000DEB70000}"/>
    <cellStyle name="Normal 8 5 7" xfId="51065" xr:uid="{00000000-0005-0000-0000-0000DFB70000}"/>
    <cellStyle name="Normal 8 5_3. Chng in credit spreads" xfId="51066"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7"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8" xr:uid="{00000000-0005-0000-0000-0000ECB70000}"/>
    <cellStyle name="Normal 8 6 7" xfId="51069" xr:uid="{00000000-0005-0000-0000-0000EDB70000}"/>
    <cellStyle name="Normal 8 6_3. Chng in credit spreads" xfId="51070"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1"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2" xr:uid="{00000000-0005-0000-0000-0000FBB70000}"/>
    <cellStyle name="Normal 8 7_3. Chng in credit spreads" xfId="51073"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4"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5"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6"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5" xr:uid="{00000000-0005-0000-0000-000061B80000}"/>
    <cellStyle name="Normal 9 19" xfId="51076" xr:uid="{00000000-0005-0000-0000-000062B80000}"/>
    <cellStyle name="Normal 9 2" xfId="8841" xr:uid="{00000000-0005-0000-0000-000063B80000}"/>
    <cellStyle name="Normal 9 2 10" xfId="51077" xr:uid="{00000000-0005-0000-0000-000064B80000}"/>
    <cellStyle name="Normal 9 2 11" xfId="51078" xr:uid="{00000000-0005-0000-0000-000065B80000}"/>
    <cellStyle name="Normal 9 2 2" xfId="8842" xr:uid="{00000000-0005-0000-0000-000066B80000}"/>
    <cellStyle name="Normal 9 2 2 10" xfId="51079" xr:uid="{00000000-0005-0000-0000-000067B80000}"/>
    <cellStyle name="Normal 9 2 2 11" xfId="51080"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1" xr:uid="{00000000-0005-0000-0000-00006DB80000}"/>
    <cellStyle name="Normal 9 2 2 2 2 5" xfId="51082"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3" xr:uid="{00000000-0005-0000-0000-000073B80000}"/>
    <cellStyle name="Normal 9 2 2 2 3 5" xfId="51084"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5" xr:uid="{00000000-0005-0000-0000-000079B80000}"/>
    <cellStyle name="Normal 9 2 2 2 4 5" xfId="51086"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7"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8" xr:uid="{00000000-0005-0000-0000-000083B80000}"/>
    <cellStyle name="Normal 9 2 2 2 9" xfId="51089"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90" xr:uid="{00000000-0005-0000-0000-000089B80000}"/>
    <cellStyle name="Normal 9 2 2 3 5" xfId="51091"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2" xr:uid="{00000000-0005-0000-0000-00008FB80000}"/>
    <cellStyle name="Normal 9 2 2 4 5" xfId="51093"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4" xr:uid="{00000000-0005-0000-0000-000095B80000}"/>
    <cellStyle name="Normal 9 2 2 5 5" xfId="51095"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6" xr:uid="{00000000-0005-0000-0000-00009BB80000}"/>
    <cellStyle name="Normal 9 2 2 6 5" xfId="51097" xr:uid="{00000000-0005-0000-0000-00009CB80000}"/>
    <cellStyle name="Normal 9 2 2 6_AVA DVA EL" xfId="33612" xr:uid="{00000000-0005-0000-0000-00009DB80000}"/>
    <cellStyle name="Normal 9 2 2 7" xfId="33613" xr:uid="{00000000-0005-0000-0000-00009EB80000}"/>
    <cellStyle name="Normal 9 2 2 8" xfId="51098" xr:uid="{00000000-0005-0000-0000-00009FB80000}"/>
    <cellStyle name="Normal 9 2 2 9" xfId="51099"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100" xr:uid="{00000000-0005-0000-0000-0000A6B80000}"/>
    <cellStyle name="Normal 9 2 3 2 5" xfId="51101"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2" xr:uid="{00000000-0005-0000-0000-0000ACB80000}"/>
    <cellStyle name="Normal 9 2 3 3 5" xfId="51103"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4" xr:uid="{00000000-0005-0000-0000-0000B2B80000}"/>
    <cellStyle name="Normal 9 2 3 4 5" xfId="51105"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6" xr:uid="{00000000-0005-0000-0000-0000B8B80000}"/>
    <cellStyle name="Normal 9 2 3 5 5" xfId="51107"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2"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8" xr:uid="{00000000-0005-0000-0000-0000C6B80000}"/>
    <cellStyle name="Normal 9 2 4 6" xfId="51109"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10"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1" xr:uid="{00000000-0005-0000-0000-0000D4B80000}"/>
    <cellStyle name="Normal 9 2 6 5" xfId="51112"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3" xr:uid="{00000000-0005-0000-0000-0000DAB80000}"/>
    <cellStyle name="Normal 9 2 7 5" xfId="51114" xr:uid="{00000000-0005-0000-0000-0000DBB80000}"/>
    <cellStyle name="Normal 9 2 7_AVA DVA EL" xfId="33654" xr:uid="{00000000-0005-0000-0000-0000DCB80000}"/>
    <cellStyle name="Normal 9 2 8" xfId="33655" xr:uid="{00000000-0005-0000-0000-0000DDB80000}"/>
    <cellStyle name="Normal 9 2 9" xfId="51115" xr:uid="{00000000-0005-0000-0000-0000DEB80000}"/>
    <cellStyle name="Normal 9 2_3. Chng in credit spreads" xfId="51116" xr:uid="{00000000-0005-0000-0000-0000DFB80000}"/>
    <cellStyle name="Normal 9 20" xfId="51117" xr:uid="{00000000-0005-0000-0000-0000E0B80000}"/>
    <cellStyle name="Normal 9 21" xfId="51118" xr:uid="{00000000-0005-0000-0000-0000E1B80000}"/>
    <cellStyle name="Normal 9 22" xfId="51119" xr:uid="{00000000-0005-0000-0000-0000E2B80000}"/>
    <cellStyle name="Normal 9 23" xfId="51120" xr:uid="{00000000-0005-0000-0000-0000E3B80000}"/>
    <cellStyle name="Normal 9 3" xfId="8845" xr:uid="{00000000-0005-0000-0000-0000E4B80000}"/>
    <cellStyle name="Normal 9 3 10" xfId="51121" xr:uid="{00000000-0005-0000-0000-0000E5B80000}"/>
    <cellStyle name="Normal 9 3 11" xfId="51122" xr:uid="{00000000-0005-0000-0000-0000E6B80000}"/>
    <cellStyle name="Normal 9 3 2" xfId="33656" xr:uid="{00000000-0005-0000-0000-0000E7B80000}"/>
    <cellStyle name="Normal 9 3 2 10" xfId="51123"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4" xr:uid="{00000000-0005-0000-0000-0000ECB80000}"/>
    <cellStyle name="Normal 9 3 2 2 5" xfId="51125"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6" xr:uid="{00000000-0005-0000-0000-0000F2B80000}"/>
    <cellStyle name="Normal 9 3 2 3 5" xfId="51127"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8" xr:uid="{00000000-0005-0000-0000-0000F8B80000}"/>
    <cellStyle name="Normal 9 3 2 4 5" xfId="51129"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30" xr:uid="{00000000-0005-0000-0000-0000FEB80000}"/>
    <cellStyle name="Normal 9 3 2 5 5" xfId="51131"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3"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2"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3" xr:uid="{00000000-0005-0000-0000-000011B90000}"/>
    <cellStyle name="Normal 9 3 4 5" xfId="51134"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5" xr:uid="{00000000-0005-0000-0000-000017B90000}"/>
    <cellStyle name="Normal 9 3 5 5" xfId="51136"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7" xr:uid="{00000000-0005-0000-0000-00001DB90000}"/>
    <cellStyle name="Normal 9 3 6_AVA DVA EL" xfId="33693" xr:uid="{00000000-0005-0000-0000-00001EB90000}"/>
    <cellStyle name="Normal 9 3 7" xfId="33694" xr:uid="{00000000-0005-0000-0000-00001FB90000}"/>
    <cellStyle name="Normal 9 3 8" xfId="51138" xr:uid="{00000000-0005-0000-0000-000020B90000}"/>
    <cellStyle name="Normal 9 3 9" xfId="51139" xr:uid="{00000000-0005-0000-0000-000021B90000}"/>
    <cellStyle name="Normal 9 3_3. Chng in credit spreads" xfId="51140" xr:uid="{00000000-0005-0000-0000-000022B90000}"/>
    <cellStyle name="Normal 9 4" xfId="8846" xr:uid="{00000000-0005-0000-0000-000023B90000}"/>
    <cellStyle name="Normal 9 4 10" xfId="51141"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2" xr:uid="{00000000-0005-0000-0000-000031B90000}"/>
    <cellStyle name="Normal 9 4 3 5" xfId="51143"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4" xr:uid="{00000000-0005-0000-0000-000037B90000}"/>
    <cellStyle name="Normal 9 4 4 5" xfId="51145"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6"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7" xr:uid="{00000000-0005-0000-0000-000043B90000}"/>
    <cellStyle name="Normal 9 4 9" xfId="51148"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9"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50"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1"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2"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3" xr:uid="{00000000-0005-0000-0000-0000CBB90000}"/>
    <cellStyle name="Normal Cells 2 3" xfId="51154" xr:uid="{00000000-0005-0000-0000-0000CCB90000}"/>
    <cellStyle name="Normal Cells 2 3 2" xfId="51155" xr:uid="{00000000-0005-0000-0000-0000CDB90000}"/>
    <cellStyle name="Normal Cells 2_3. Chng in credit spreads" xfId="51156"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7" xr:uid="{00000000-0005-0000-0000-0000D6B90000}"/>
    <cellStyle name="Normal Cells 4" xfId="33823" xr:uid="{00000000-0005-0000-0000-0000D7B90000}"/>
    <cellStyle name="Normal Cells_1" xfId="51158"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9"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60" xr:uid="{00000000-0005-0000-0000-0000E0B90000}"/>
    <cellStyle name="Normal ej noll låst_AVA DVA EL" xfId="33830" xr:uid="{00000000-0005-0000-0000-0000E1B90000}"/>
    <cellStyle name="Normal ej noll_3. Chng in credit spreads" xfId="51161" xr:uid="{00000000-0005-0000-0000-0000E2B90000}"/>
    <cellStyle name="Normal_20 OPR" xfId="55769"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2"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4"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7" xr:uid="{00000000-0005-0000-0000-0000A3BA0000}"/>
    <cellStyle name="Note 18" xfId="51163" xr:uid="{00000000-0005-0000-0000-0000A4BA0000}"/>
    <cellStyle name="Note 19" xfId="51164"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7"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5"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8"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6"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7"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5"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9" xr:uid="{00000000-0005-0000-0000-000076BB0000}"/>
    <cellStyle name="Note 3_A02" xfId="55628"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6" xr:uid="{00000000-0005-0000-0000-0000B3BB0000}"/>
    <cellStyle name="Notes_3. Chng in credit spreads" xfId="51167"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8" xr:uid="{00000000-0005-0000-0000-0000BABB0000}"/>
    <cellStyle name="Nøytral 2 2_AVA DVA EL" xfId="33967" xr:uid="{00000000-0005-0000-0000-0000BBBB0000}"/>
    <cellStyle name="Nøytral 2 3" xfId="33968" xr:uid="{00000000-0005-0000-0000-0000BCBB0000}"/>
    <cellStyle name="Nøytral 2 3 2" xfId="40129" xr:uid="{00000000-0005-0000-0000-0000BDBB0000}"/>
    <cellStyle name="Nøytral 2 4" xfId="51168" xr:uid="{00000000-0005-0000-0000-0000BEBB0000}"/>
    <cellStyle name="Nøytral 2 5" xfId="51169" xr:uid="{00000000-0005-0000-0000-0000BFBB0000}"/>
    <cellStyle name="Nøytral 2 6" xfId="51170" xr:uid="{00000000-0005-0000-0000-0000C0BB0000}"/>
    <cellStyle name="Nøytral 2_A02" xfId="55629"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30" xr:uid="{00000000-0005-0000-0000-0000C5BB0000}"/>
    <cellStyle name="Nøytral 3_AVA DVA EL" xfId="33972" xr:uid="{00000000-0005-0000-0000-0000C6BB0000}"/>
    <cellStyle name="Nøytral 4" xfId="33973" xr:uid="{00000000-0005-0000-0000-0000C7BB0000}"/>
    <cellStyle name="Nøytral 4 2" xfId="40131" xr:uid="{00000000-0005-0000-0000-0000C8BB0000}"/>
    <cellStyle name="Nøytral 5" xfId="33974" xr:uid="{00000000-0005-0000-0000-0000C9BB0000}"/>
    <cellStyle name="Nøytral 6" xfId="51171" xr:uid="{00000000-0005-0000-0000-0000CABB0000}"/>
    <cellStyle name="Nøytral_4Q16" xfId="51172"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8" xr:uid="{B1B0867D-9842-44C6-944D-5EFA174FDBFC}"/>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2" xr:uid="{00000000-0005-0000-0000-00003ABC0000}"/>
    <cellStyle name="Output 15" xfId="51173" xr:uid="{00000000-0005-0000-0000-00003BBC0000}"/>
    <cellStyle name="Output 16" xfId="51174"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30"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900" xr:uid="{00000000-0005-0000-0000-0000E7BC0000}"/>
    <cellStyle name="Output 3_A02" xfId="55631"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1" xr:uid="{00000000-0005-0000-0000-000035BD0000}"/>
    <cellStyle name="Output 4_A02" xfId="55632"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2" xr:uid="{00000000-0005-0000-0000-000083BD0000}"/>
    <cellStyle name="Output 5_A02" xfId="55633"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3" xr:uid="{00000000-0005-0000-0000-0000D1BD0000}"/>
    <cellStyle name="Output 6_A02" xfId="55634"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4" xr:uid="{00000000-0005-0000-0000-00001FBE0000}"/>
    <cellStyle name="Output 7_A02" xfId="55635"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5" xr:uid="{00000000-0005-0000-0000-00006DBE0000}"/>
    <cellStyle name="Output 8_A02" xfId="55636"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6" xr:uid="{00000000-0005-0000-0000-0000BBBE0000}"/>
    <cellStyle name="Output 9_A02" xfId="55637"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3" xr:uid="{00000000-0005-0000-0000-0000C3BE0000}"/>
    <cellStyle name="Overskrift 1 2 2_AVA DVA EL" xfId="34030" xr:uid="{00000000-0005-0000-0000-0000C4BE0000}"/>
    <cellStyle name="Overskrift 1 2 3" xfId="34031" xr:uid="{00000000-0005-0000-0000-0000C5BE0000}"/>
    <cellStyle name="Overskrift 1 2 3 2" xfId="40134" xr:uid="{00000000-0005-0000-0000-0000C6BE0000}"/>
    <cellStyle name="Overskrift 1 2 4" xfId="51175" xr:uid="{00000000-0005-0000-0000-0000C7BE0000}"/>
    <cellStyle name="Overskrift 1 2_A02" xfId="55638"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5" xr:uid="{00000000-0005-0000-0000-0000CCBE0000}"/>
    <cellStyle name="Overskrift 1 3_AVA DVA EL" xfId="34035" xr:uid="{00000000-0005-0000-0000-0000CDBE0000}"/>
    <cellStyle name="Overskrift 1 4" xfId="34036" xr:uid="{00000000-0005-0000-0000-0000CEBE0000}"/>
    <cellStyle name="Overskrift 1 4 2" xfId="40136" xr:uid="{00000000-0005-0000-0000-0000CFBE0000}"/>
    <cellStyle name="Overskrift 1 5" xfId="34037" xr:uid="{00000000-0005-0000-0000-0000D0BE0000}"/>
    <cellStyle name="Overskrift 1 6" xfId="51176" xr:uid="{00000000-0005-0000-0000-0000D1BE0000}"/>
    <cellStyle name="Overskrift 1_4Q16" xfId="51177"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7" xr:uid="{00000000-0005-0000-0000-0000D8BE0000}"/>
    <cellStyle name="Overskrift 2 2 2_AVA DVA EL" xfId="34041" xr:uid="{00000000-0005-0000-0000-0000D9BE0000}"/>
    <cellStyle name="Overskrift 2 2 3" xfId="34042" xr:uid="{00000000-0005-0000-0000-0000DABE0000}"/>
    <cellStyle name="Overskrift 2 2 3 2" xfId="40138" xr:uid="{00000000-0005-0000-0000-0000DBBE0000}"/>
    <cellStyle name="Overskrift 2 2 4" xfId="51178" xr:uid="{00000000-0005-0000-0000-0000DCBE0000}"/>
    <cellStyle name="Overskrift 2 2_A02" xfId="55639"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9" xr:uid="{00000000-0005-0000-0000-0000E1BE0000}"/>
    <cellStyle name="Overskrift 2 3_AVA DVA EL" xfId="34046" xr:uid="{00000000-0005-0000-0000-0000E2BE0000}"/>
    <cellStyle name="Overskrift 2 4" xfId="34047" xr:uid="{00000000-0005-0000-0000-0000E3BE0000}"/>
    <cellStyle name="Overskrift 2 4 2" xfId="40140" xr:uid="{00000000-0005-0000-0000-0000E4BE0000}"/>
    <cellStyle name="Overskrift 2 5" xfId="34048" xr:uid="{00000000-0005-0000-0000-0000E5BE0000}"/>
    <cellStyle name="Overskrift 2 6" xfId="51179" xr:uid="{00000000-0005-0000-0000-0000E6BE0000}"/>
    <cellStyle name="Overskrift 2_4Q16" xfId="51180" xr:uid="{00000000-0005-0000-0000-0000E7BE0000}"/>
    <cellStyle name="Overskrift 3" xfId="36274" xr:uid="{00000000-0005-0000-0000-0000E8BE0000}"/>
    <cellStyle name="Overskrift 3 10" xfId="51181"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1"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2"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2" xr:uid="{00000000-0005-0000-0000-000006BF0000}"/>
    <cellStyle name="Overskrift 3 2_A02" xfId="55640"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3"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4"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3"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5" xr:uid="{00000000-0005-0000-0000-00002ABF0000}"/>
    <cellStyle name="Overskrift 4 2 2_AVA DVA EL" xfId="34103" xr:uid="{00000000-0005-0000-0000-00002BBF0000}"/>
    <cellStyle name="Overskrift 4 2 3" xfId="34104" xr:uid="{00000000-0005-0000-0000-00002CBF0000}"/>
    <cellStyle name="Overskrift 4 2 3 2" xfId="40146" xr:uid="{00000000-0005-0000-0000-00002DBF0000}"/>
    <cellStyle name="Overskrift 4 2 4" xfId="51184" xr:uid="{00000000-0005-0000-0000-00002EBF0000}"/>
    <cellStyle name="Overskrift 4 2_A02" xfId="55641"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7" xr:uid="{00000000-0005-0000-0000-000033BF0000}"/>
    <cellStyle name="Overskrift 4 3_AVA DVA EL" xfId="34108" xr:uid="{00000000-0005-0000-0000-000034BF0000}"/>
    <cellStyle name="Overskrift 4 4" xfId="34109" xr:uid="{00000000-0005-0000-0000-000035BF0000}"/>
    <cellStyle name="Overskrift 4 4 2" xfId="40148" xr:uid="{00000000-0005-0000-0000-000036BF0000}"/>
    <cellStyle name="Overskrift 4 5" xfId="34110" xr:uid="{00000000-0005-0000-0000-000037BF0000}"/>
    <cellStyle name="Overskrift 4 6" xfId="51185" xr:uid="{00000000-0005-0000-0000-000038BF0000}"/>
    <cellStyle name="Overskrift 4_4Q16" xfId="51186"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7" xr:uid="{00000000-0005-0000-0000-00003DBF0000}"/>
    <cellStyle name="Page header 2_3. Chng in credit spreads" xfId="51188"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9" xr:uid="{00000000-0005-0000-0000-000046BF0000}"/>
    <cellStyle name="Page header 4" xfId="34119" xr:uid="{00000000-0005-0000-0000-000047BF0000}"/>
    <cellStyle name="Page header_1" xfId="51190"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2" xr:uid="{B0F6CC95-D713-4FE5-9253-EAF59E64AFF9}"/>
    <cellStyle name="Paryškinimas 2" xfId="9746" xr:uid="{00000000-0005-0000-0000-000058BF0000}"/>
    <cellStyle name="Paryškinimas 2 2" xfId="34133" xr:uid="{00000000-0005-0000-0000-000059BF0000}"/>
    <cellStyle name="Paryškinimas 2_A02" xfId="55643" xr:uid="{754D637C-BE5E-4B59-AB93-C7AB6FD3B4EB}"/>
    <cellStyle name="Paryškinimas 3" xfId="9747" xr:uid="{00000000-0005-0000-0000-00005BBF0000}"/>
    <cellStyle name="Paryškinimas 3 2" xfId="34134" xr:uid="{00000000-0005-0000-0000-00005CBF0000}"/>
    <cellStyle name="Paryškinimas 3_A02" xfId="55644" xr:uid="{9ABAFD07-FD30-4982-A975-3FCAB484001D}"/>
    <cellStyle name="Paryškinimas 4" xfId="9748" xr:uid="{00000000-0005-0000-0000-00005EBF0000}"/>
    <cellStyle name="Paryškinimas 4 2" xfId="34135" xr:uid="{00000000-0005-0000-0000-00005FBF0000}"/>
    <cellStyle name="Paryškinimas 4_A02" xfId="55645" xr:uid="{BA70B261-473C-43F8-84FA-3860CB5B018C}"/>
    <cellStyle name="Paryškinimas 5" xfId="9749" xr:uid="{00000000-0005-0000-0000-000061BF0000}"/>
    <cellStyle name="Paryškinimas 5 2" xfId="34136" xr:uid="{00000000-0005-0000-0000-000062BF0000}"/>
    <cellStyle name="Paryškinimas 5_A02" xfId="55646" xr:uid="{0BF63B1C-374B-4C83-85DB-E1C50F824C98}"/>
    <cellStyle name="Paryškinimas 6" xfId="9750" xr:uid="{00000000-0005-0000-0000-000064BF0000}"/>
    <cellStyle name="Paryškinimas 6 2" xfId="34137" xr:uid="{00000000-0005-0000-0000-000065BF0000}"/>
    <cellStyle name="Paryškinimas 6_A02" xfId="55647"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7" xr:uid="{00000000-0005-0000-0000-0000B3BF0000}"/>
    <cellStyle name="Pastaba_3. Chng in credit spreads" xfId="51191" xr:uid="{00000000-0005-0000-0000-0000B4BF0000}"/>
    <cellStyle name="Pavadinimas" xfId="9822" xr:uid="{00000000-0005-0000-0000-0000B5BF0000}"/>
    <cellStyle name="Pavadinimas 2" xfId="34139" xr:uid="{00000000-0005-0000-0000-0000B6BF0000}"/>
    <cellStyle name="Pavadinimas_A02" xfId="55648" xr:uid="{791D51D7-594D-4135-8539-8DBA15BBA63E}"/>
    <cellStyle name="pb_page_heading_LS" xfId="34140" xr:uid="{00000000-0005-0000-0000-0000B8BF0000}"/>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2"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3"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4" xr:uid="{00000000-0005-0000-0000-0000D1BF0000}"/>
    <cellStyle name="Percent 10 5" xfId="53194"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8"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5"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9"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5"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6"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7" xr:uid="{00000000-0005-0000-0000-0000CBC00000}"/>
    <cellStyle name="Percentneg_3. Chng in credit spreads" xfId="51198"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9"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9" xr:uid="{00000000-0005-0000-0000-0000EBC00000}"/>
    <cellStyle name="Prosent" xfId="36803" builtinId="5"/>
    <cellStyle name="Prosent 10" xfId="9864" xr:uid="{00000000-0005-0000-0000-0000ECC00000}"/>
    <cellStyle name="Prosent 10 2" xfId="9865" xr:uid="{00000000-0005-0000-0000-0000EDC00000}"/>
    <cellStyle name="Prosent 10 2 2" xfId="9866" xr:uid="{00000000-0005-0000-0000-0000EEC00000}"/>
    <cellStyle name="Prosent 10 2 2 2" xfId="51200" xr:uid="{00000000-0005-0000-0000-0000EFC00000}"/>
    <cellStyle name="Prosent 10 2 3" xfId="51201" xr:uid="{00000000-0005-0000-0000-0000F0C00000}"/>
    <cellStyle name="Prosent 10 2_3. Chng in credit spreads" xfId="51202"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10" xr:uid="{00000000-0005-0000-0000-0000FAC00000}"/>
    <cellStyle name="Prosent 10_3. Chng in credit spreads" xfId="51203"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4"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5" xr:uid="{00000000-0005-0000-0000-00000AC10000}"/>
    <cellStyle name="Prosent 12 2 2 2 2 2" xfId="51206" xr:uid="{00000000-0005-0000-0000-00000BC10000}"/>
    <cellStyle name="Prosent 12 2 2 2 3" xfId="51207" xr:uid="{00000000-0005-0000-0000-00000CC10000}"/>
    <cellStyle name="Prosent 12 2 2 2 3 2" xfId="51208" xr:uid="{00000000-0005-0000-0000-00000DC10000}"/>
    <cellStyle name="Prosent 12 2 2 2 4" xfId="51209" xr:uid="{00000000-0005-0000-0000-00000EC10000}"/>
    <cellStyle name="Prosent 12 2 2 2_3. Chng in credit spreads" xfId="51210" xr:uid="{00000000-0005-0000-0000-00000FC10000}"/>
    <cellStyle name="Prosent 12 2 2 3" xfId="51211" xr:uid="{00000000-0005-0000-0000-000010C10000}"/>
    <cellStyle name="Prosent 12 2 2 3 2" xfId="51212" xr:uid="{00000000-0005-0000-0000-000011C10000}"/>
    <cellStyle name="Prosent 12 2 2 4" xfId="51213" xr:uid="{00000000-0005-0000-0000-000012C10000}"/>
    <cellStyle name="Prosent 12 2 2 4 2" xfId="51214" xr:uid="{00000000-0005-0000-0000-000013C10000}"/>
    <cellStyle name="Prosent 12 2 2 5" xfId="51215" xr:uid="{00000000-0005-0000-0000-000014C10000}"/>
    <cellStyle name="Prosent 12 2 2_3. Chng in credit spreads" xfId="51216" xr:uid="{00000000-0005-0000-0000-000015C10000}"/>
    <cellStyle name="Prosent 12 2 3" xfId="36533" xr:uid="{00000000-0005-0000-0000-000016C10000}"/>
    <cellStyle name="Prosent 12 2 3 2" xfId="51217" xr:uid="{00000000-0005-0000-0000-000017C10000}"/>
    <cellStyle name="Prosent 12 2 3 2 2" xfId="51218" xr:uid="{00000000-0005-0000-0000-000018C10000}"/>
    <cellStyle name="Prosent 12 2 3 2 2 2" xfId="51219" xr:uid="{00000000-0005-0000-0000-000019C10000}"/>
    <cellStyle name="Prosent 12 2 3 2 3" xfId="51220" xr:uid="{00000000-0005-0000-0000-00001AC10000}"/>
    <cellStyle name="Prosent 12 2 3 2 3 2" xfId="51221" xr:uid="{00000000-0005-0000-0000-00001BC10000}"/>
    <cellStyle name="Prosent 12 2 3 2 4" xfId="51222" xr:uid="{00000000-0005-0000-0000-00001CC10000}"/>
    <cellStyle name="Prosent 12 2 3 2_3. Chng in credit spreads" xfId="51223" xr:uid="{00000000-0005-0000-0000-00001DC10000}"/>
    <cellStyle name="Prosent 12 2 3 3" xfId="51224" xr:uid="{00000000-0005-0000-0000-00001EC10000}"/>
    <cellStyle name="Prosent 12 2 3 3 2" xfId="51225" xr:uid="{00000000-0005-0000-0000-00001FC10000}"/>
    <cellStyle name="Prosent 12 2 3 4" xfId="51226" xr:uid="{00000000-0005-0000-0000-000020C10000}"/>
    <cellStyle name="Prosent 12 2 3 4 2" xfId="51227" xr:uid="{00000000-0005-0000-0000-000021C10000}"/>
    <cellStyle name="Prosent 12 2 3 5" xfId="51228" xr:uid="{00000000-0005-0000-0000-000022C10000}"/>
    <cellStyle name="Prosent 12 2 3_3. Chng in credit spreads" xfId="51229" xr:uid="{00000000-0005-0000-0000-000023C10000}"/>
    <cellStyle name="Prosent 12 2 4" xfId="51230" xr:uid="{00000000-0005-0000-0000-000024C10000}"/>
    <cellStyle name="Prosent 12 2 4 2" xfId="51231" xr:uid="{00000000-0005-0000-0000-000025C10000}"/>
    <cellStyle name="Prosent 12 2 4 2 2" xfId="51232" xr:uid="{00000000-0005-0000-0000-000026C10000}"/>
    <cellStyle name="Prosent 12 2 4 3" xfId="51233" xr:uid="{00000000-0005-0000-0000-000027C10000}"/>
    <cellStyle name="Prosent 12 2 4 3 2" xfId="51234" xr:uid="{00000000-0005-0000-0000-000028C10000}"/>
    <cellStyle name="Prosent 12 2 4 4" xfId="51235" xr:uid="{00000000-0005-0000-0000-000029C10000}"/>
    <cellStyle name="Prosent 12 2 4_3. Chng in credit spreads" xfId="51236" xr:uid="{00000000-0005-0000-0000-00002AC10000}"/>
    <cellStyle name="Prosent 12 2 5" xfId="51237" xr:uid="{00000000-0005-0000-0000-00002BC10000}"/>
    <cellStyle name="Prosent 12 2 5 2" xfId="51238" xr:uid="{00000000-0005-0000-0000-00002CC10000}"/>
    <cellStyle name="Prosent 12 2 6" xfId="51239" xr:uid="{00000000-0005-0000-0000-00002DC10000}"/>
    <cellStyle name="Prosent 12 2 6 2" xfId="51240" xr:uid="{00000000-0005-0000-0000-00002EC10000}"/>
    <cellStyle name="Prosent 12 2 7" xfId="51241" xr:uid="{00000000-0005-0000-0000-00002FC10000}"/>
    <cellStyle name="Prosent 12 2_3. Chng in credit spreads" xfId="51242" xr:uid="{00000000-0005-0000-0000-000030C10000}"/>
    <cellStyle name="Prosent 12 3" xfId="36186" xr:uid="{00000000-0005-0000-0000-000031C10000}"/>
    <cellStyle name="Prosent 12 3 2" xfId="51243" xr:uid="{00000000-0005-0000-0000-000032C10000}"/>
    <cellStyle name="Prosent 12 3 2 2" xfId="51244" xr:uid="{00000000-0005-0000-0000-000033C10000}"/>
    <cellStyle name="Prosent 12 3 2 2 2" xfId="51245" xr:uid="{00000000-0005-0000-0000-000034C10000}"/>
    <cellStyle name="Prosent 12 3 2 2 2 2" xfId="51246" xr:uid="{00000000-0005-0000-0000-000035C10000}"/>
    <cellStyle name="Prosent 12 3 2 2 3" xfId="51247" xr:uid="{00000000-0005-0000-0000-000036C10000}"/>
    <cellStyle name="Prosent 12 3 2 2 3 2" xfId="51248" xr:uid="{00000000-0005-0000-0000-000037C10000}"/>
    <cellStyle name="Prosent 12 3 2 2 4" xfId="51249" xr:uid="{00000000-0005-0000-0000-000038C10000}"/>
    <cellStyle name="Prosent 12 3 2 2_3. Chng in credit spreads" xfId="51250" xr:uid="{00000000-0005-0000-0000-000039C10000}"/>
    <cellStyle name="Prosent 12 3 2 3" xfId="51251" xr:uid="{00000000-0005-0000-0000-00003AC10000}"/>
    <cellStyle name="Prosent 12 3 2 3 2" xfId="51252" xr:uid="{00000000-0005-0000-0000-00003BC10000}"/>
    <cellStyle name="Prosent 12 3 2 4" xfId="51253" xr:uid="{00000000-0005-0000-0000-00003CC10000}"/>
    <cellStyle name="Prosent 12 3 2 4 2" xfId="51254" xr:uid="{00000000-0005-0000-0000-00003DC10000}"/>
    <cellStyle name="Prosent 12 3 2 5" xfId="51255" xr:uid="{00000000-0005-0000-0000-00003EC10000}"/>
    <cellStyle name="Prosent 12 3 2_3. Chng in credit spreads" xfId="51256" xr:uid="{00000000-0005-0000-0000-00003FC10000}"/>
    <cellStyle name="Prosent 12 3 3" xfId="51257" xr:uid="{00000000-0005-0000-0000-000040C10000}"/>
    <cellStyle name="Prosent 12 3 3 2" xfId="51258" xr:uid="{00000000-0005-0000-0000-000041C10000}"/>
    <cellStyle name="Prosent 12 3 3 2 2" xfId="51259" xr:uid="{00000000-0005-0000-0000-000042C10000}"/>
    <cellStyle name="Prosent 12 3 3 2 2 2" xfId="51260" xr:uid="{00000000-0005-0000-0000-000043C10000}"/>
    <cellStyle name="Prosent 12 3 3 2 3" xfId="51261" xr:uid="{00000000-0005-0000-0000-000044C10000}"/>
    <cellStyle name="Prosent 12 3 3 2 3 2" xfId="51262" xr:uid="{00000000-0005-0000-0000-000045C10000}"/>
    <cellStyle name="Prosent 12 3 3 2 4" xfId="51263" xr:uid="{00000000-0005-0000-0000-000046C10000}"/>
    <cellStyle name="Prosent 12 3 3 2_3. Chng in credit spreads" xfId="51264" xr:uid="{00000000-0005-0000-0000-000047C10000}"/>
    <cellStyle name="Prosent 12 3 3 3" xfId="51265" xr:uid="{00000000-0005-0000-0000-000048C10000}"/>
    <cellStyle name="Prosent 12 3 3 3 2" xfId="51266" xr:uid="{00000000-0005-0000-0000-000049C10000}"/>
    <cellStyle name="Prosent 12 3 3 4" xfId="51267" xr:uid="{00000000-0005-0000-0000-00004AC10000}"/>
    <cellStyle name="Prosent 12 3 3 4 2" xfId="51268" xr:uid="{00000000-0005-0000-0000-00004BC10000}"/>
    <cellStyle name="Prosent 12 3 3 5" xfId="51269" xr:uid="{00000000-0005-0000-0000-00004CC10000}"/>
    <cellStyle name="Prosent 12 3 3_3. Chng in credit spreads" xfId="51270" xr:uid="{00000000-0005-0000-0000-00004DC10000}"/>
    <cellStyle name="Prosent 12 3 4" xfId="51271" xr:uid="{00000000-0005-0000-0000-00004EC10000}"/>
    <cellStyle name="Prosent 12 3 4 2" xfId="51272" xr:uid="{00000000-0005-0000-0000-00004FC10000}"/>
    <cellStyle name="Prosent 12 3 4 2 2" xfId="51273" xr:uid="{00000000-0005-0000-0000-000050C10000}"/>
    <cellStyle name="Prosent 12 3 4 3" xfId="51274" xr:uid="{00000000-0005-0000-0000-000051C10000}"/>
    <cellStyle name="Prosent 12 3 4 3 2" xfId="51275" xr:uid="{00000000-0005-0000-0000-000052C10000}"/>
    <cellStyle name="Prosent 12 3 4 4" xfId="51276" xr:uid="{00000000-0005-0000-0000-000053C10000}"/>
    <cellStyle name="Prosent 12 3 4_3. Chng in credit spreads" xfId="51277" xr:uid="{00000000-0005-0000-0000-000054C10000}"/>
    <cellStyle name="Prosent 12 3 5" xfId="51278" xr:uid="{00000000-0005-0000-0000-000055C10000}"/>
    <cellStyle name="Prosent 12 3 5 2" xfId="51279" xr:uid="{00000000-0005-0000-0000-000056C10000}"/>
    <cellStyle name="Prosent 12 3 6" xfId="51280" xr:uid="{00000000-0005-0000-0000-000057C10000}"/>
    <cellStyle name="Prosent 12 3 6 2" xfId="51281" xr:uid="{00000000-0005-0000-0000-000058C10000}"/>
    <cellStyle name="Prosent 12 3 7" xfId="51282" xr:uid="{00000000-0005-0000-0000-000059C10000}"/>
    <cellStyle name="Prosent 12 3_3. Chng in credit spreads" xfId="51283" xr:uid="{00000000-0005-0000-0000-00005AC10000}"/>
    <cellStyle name="Prosent 12 4" xfId="36129" xr:uid="{00000000-0005-0000-0000-00005BC10000}"/>
    <cellStyle name="Prosent 12 4 2" xfId="51284" xr:uid="{00000000-0005-0000-0000-00005CC10000}"/>
    <cellStyle name="Prosent 12 4 2 2" xfId="51285" xr:uid="{00000000-0005-0000-0000-00005DC10000}"/>
    <cellStyle name="Prosent 12 4 2 2 2" xfId="51286" xr:uid="{00000000-0005-0000-0000-00005EC10000}"/>
    <cellStyle name="Prosent 12 4 2 3" xfId="51287" xr:uid="{00000000-0005-0000-0000-00005FC10000}"/>
    <cellStyle name="Prosent 12 4 2 3 2" xfId="51288" xr:uid="{00000000-0005-0000-0000-000060C10000}"/>
    <cellStyle name="Prosent 12 4 2 4" xfId="51289" xr:uid="{00000000-0005-0000-0000-000061C10000}"/>
    <cellStyle name="Prosent 12 4 2_3. Chng in credit spreads" xfId="51290" xr:uid="{00000000-0005-0000-0000-000062C10000}"/>
    <cellStyle name="Prosent 12 4 3" xfId="51291" xr:uid="{00000000-0005-0000-0000-000063C10000}"/>
    <cellStyle name="Prosent 12 4 3 2" xfId="51292" xr:uid="{00000000-0005-0000-0000-000064C10000}"/>
    <cellStyle name="Prosent 12 4 4" xfId="51293" xr:uid="{00000000-0005-0000-0000-000065C10000}"/>
    <cellStyle name="Prosent 12 4 4 2" xfId="51294" xr:uid="{00000000-0005-0000-0000-000066C10000}"/>
    <cellStyle name="Prosent 12 4 5" xfId="51295" xr:uid="{00000000-0005-0000-0000-000067C10000}"/>
    <cellStyle name="Prosent 12 4_3. Chng in credit spreads" xfId="51296" xr:uid="{00000000-0005-0000-0000-000068C10000}"/>
    <cellStyle name="Prosent 12 5" xfId="51297" xr:uid="{00000000-0005-0000-0000-000069C10000}"/>
    <cellStyle name="Prosent 12 5 2" xfId="51298" xr:uid="{00000000-0005-0000-0000-00006AC10000}"/>
    <cellStyle name="Prosent 12 5 2 2" xfId="51299" xr:uid="{00000000-0005-0000-0000-00006BC10000}"/>
    <cellStyle name="Prosent 12 5 2 2 2" xfId="51300" xr:uid="{00000000-0005-0000-0000-00006CC10000}"/>
    <cellStyle name="Prosent 12 5 2 3" xfId="51301" xr:uid="{00000000-0005-0000-0000-00006DC10000}"/>
    <cellStyle name="Prosent 12 5 2 3 2" xfId="51302" xr:uid="{00000000-0005-0000-0000-00006EC10000}"/>
    <cellStyle name="Prosent 12 5 2 4" xfId="51303" xr:uid="{00000000-0005-0000-0000-00006FC10000}"/>
    <cellStyle name="Prosent 12 5 2_3. Chng in credit spreads" xfId="51304" xr:uid="{00000000-0005-0000-0000-000070C10000}"/>
    <cellStyle name="Prosent 12 5 3" xfId="51305" xr:uid="{00000000-0005-0000-0000-000071C10000}"/>
    <cellStyle name="Prosent 12 5 3 2" xfId="51306" xr:uid="{00000000-0005-0000-0000-000072C10000}"/>
    <cellStyle name="Prosent 12 5 4" xfId="51307" xr:uid="{00000000-0005-0000-0000-000073C10000}"/>
    <cellStyle name="Prosent 12 5 4 2" xfId="51308" xr:uid="{00000000-0005-0000-0000-000074C10000}"/>
    <cellStyle name="Prosent 12 5 5" xfId="51309" xr:uid="{00000000-0005-0000-0000-000075C10000}"/>
    <cellStyle name="Prosent 12 5_3. Chng in credit spreads" xfId="51310" xr:uid="{00000000-0005-0000-0000-000076C10000}"/>
    <cellStyle name="Prosent 12 6" xfId="51311" xr:uid="{00000000-0005-0000-0000-000077C10000}"/>
    <cellStyle name="Prosent 12 6 2" xfId="51312" xr:uid="{00000000-0005-0000-0000-000078C10000}"/>
    <cellStyle name="Prosent 12 6 2 2" xfId="51313" xr:uid="{00000000-0005-0000-0000-000079C10000}"/>
    <cellStyle name="Prosent 12 6 3" xfId="51314" xr:uid="{00000000-0005-0000-0000-00007AC10000}"/>
    <cellStyle name="Prosent 12 6 3 2" xfId="51315" xr:uid="{00000000-0005-0000-0000-00007BC10000}"/>
    <cellStyle name="Prosent 12 6 4" xfId="51316" xr:uid="{00000000-0005-0000-0000-00007CC10000}"/>
    <cellStyle name="Prosent 12 6_3. Chng in credit spreads" xfId="51317" xr:uid="{00000000-0005-0000-0000-00007DC10000}"/>
    <cellStyle name="Prosent 12 7" xfId="51318" xr:uid="{00000000-0005-0000-0000-00007EC10000}"/>
    <cellStyle name="Prosent 12 7 2" xfId="51319" xr:uid="{00000000-0005-0000-0000-00007FC10000}"/>
    <cellStyle name="Prosent 12 8" xfId="51320" xr:uid="{00000000-0005-0000-0000-000080C10000}"/>
    <cellStyle name="Prosent 12 8 2" xfId="51321" xr:uid="{00000000-0005-0000-0000-000081C10000}"/>
    <cellStyle name="Prosent 12 9" xfId="51322" xr:uid="{00000000-0005-0000-0000-000082C10000}"/>
    <cellStyle name="Prosent 12_3. Chng in credit spreads" xfId="51323"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4"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6" xr:uid="{00000000-0005-0000-0000-00008CC10000}"/>
    <cellStyle name="Prosent 15 2" xfId="51325" xr:uid="{00000000-0005-0000-0000-00008DC10000}"/>
    <cellStyle name="Prosent 15 2 2" xfId="51326" xr:uid="{00000000-0005-0000-0000-00008EC10000}"/>
    <cellStyle name="Prosent 15 2 2 2" xfId="51327" xr:uid="{00000000-0005-0000-0000-00008FC10000}"/>
    <cellStyle name="Prosent 15 2 2 2 2" xfId="51328" xr:uid="{00000000-0005-0000-0000-000090C10000}"/>
    <cellStyle name="Prosent 15 2 2 3" xfId="51329" xr:uid="{00000000-0005-0000-0000-000091C10000}"/>
    <cellStyle name="Prosent 15 2 2 3 2" xfId="51330" xr:uid="{00000000-0005-0000-0000-000092C10000}"/>
    <cellStyle name="Prosent 15 2 2 4" xfId="51331" xr:uid="{00000000-0005-0000-0000-000093C10000}"/>
    <cellStyle name="Prosent 15 2 2_3. Chng in credit spreads" xfId="51332" xr:uid="{00000000-0005-0000-0000-000094C10000}"/>
    <cellStyle name="Prosent 15 2 3" xfId="51333" xr:uid="{00000000-0005-0000-0000-000095C10000}"/>
    <cellStyle name="Prosent 15 2 3 2" xfId="51334" xr:uid="{00000000-0005-0000-0000-000096C10000}"/>
    <cellStyle name="Prosent 15 2 4" xfId="51335" xr:uid="{00000000-0005-0000-0000-000097C10000}"/>
    <cellStyle name="Prosent 15 2 4 2" xfId="51336" xr:uid="{00000000-0005-0000-0000-000098C10000}"/>
    <cellStyle name="Prosent 15 2 5" xfId="51337" xr:uid="{00000000-0005-0000-0000-000099C10000}"/>
    <cellStyle name="Prosent 15 2_3. Chng in credit spreads" xfId="51338" xr:uid="{00000000-0005-0000-0000-00009AC10000}"/>
    <cellStyle name="Prosent 15 3" xfId="51339" xr:uid="{00000000-0005-0000-0000-00009BC10000}"/>
    <cellStyle name="Prosent 15 3 2" xfId="51340" xr:uid="{00000000-0005-0000-0000-00009CC10000}"/>
    <cellStyle name="Prosent 15 3 2 2" xfId="51341" xr:uid="{00000000-0005-0000-0000-00009DC10000}"/>
    <cellStyle name="Prosent 15 3 2 2 2" xfId="51342" xr:uid="{00000000-0005-0000-0000-00009EC10000}"/>
    <cellStyle name="Prosent 15 3 2 3" xfId="51343" xr:uid="{00000000-0005-0000-0000-00009FC10000}"/>
    <cellStyle name="Prosent 15 3 2 3 2" xfId="51344" xr:uid="{00000000-0005-0000-0000-0000A0C10000}"/>
    <cellStyle name="Prosent 15 3 2 4" xfId="51345" xr:uid="{00000000-0005-0000-0000-0000A1C10000}"/>
    <cellStyle name="Prosent 15 3 2_3. Chng in credit spreads" xfId="51346" xr:uid="{00000000-0005-0000-0000-0000A2C10000}"/>
    <cellStyle name="Prosent 15 3 3" xfId="51347" xr:uid="{00000000-0005-0000-0000-0000A3C10000}"/>
    <cellStyle name="Prosent 15 3 3 2" xfId="51348" xr:uid="{00000000-0005-0000-0000-0000A4C10000}"/>
    <cellStyle name="Prosent 15 3 4" xfId="51349" xr:uid="{00000000-0005-0000-0000-0000A5C10000}"/>
    <cellStyle name="Prosent 15 3 4 2" xfId="51350" xr:uid="{00000000-0005-0000-0000-0000A6C10000}"/>
    <cellStyle name="Prosent 15 3 5" xfId="51351" xr:uid="{00000000-0005-0000-0000-0000A7C10000}"/>
    <cellStyle name="Prosent 15 3_3. Chng in credit spreads" xfId="51352" xr:uid="{00000000-0005-0000-0000-0000A8C10000}"/>
    <cellStyle name="Prosent 15 4" xfId="51353" xr:uid="{00000000-0005-0000-0000-0000A9C10000}"/>
    <cellStyle name="Prosent 15 4 2" xfId="51354" xr:uid="{00000000-0005-0000-0000-0000AAC10000}"/>
    <cellStyle name="Prosent 15 4 2 2" xfId="51355" xr:uid="{00000000-0005-0000-0000-0000ABC10000}"/>
    <cellStyle name="Prosent 15 4 3" xfId="51356" xr:uid="{00000000-0005-0000-0000-0000ACC10000}"/>
    <cellStyle name="Prosent 15 4 3 2" xfId="51357" xr:uid="{00000000-0005-0000-0000-0000ADC10000}"/>
    <cellStyle name="Prosent 15 4 4" xfId="51358" xr:uid="{00000000-0005-0000-0000-0000AEC10000}"/>
    <cellStyle name="Prosent 15 4_3. Chng in credit spreads" xfId="51359" xr:uid="{00000000-0005-0000-0000-0000AFC10000}"/>
    <cellStyle name="Prosent 15 5" xfId="51360" xr:uid="{00000000-0005-0000-0000-0000B0C10000}"/>
    <cellStyle name="Prosent 15 5 2" xfId="51361" xr:uid="{00000000-0005-0000-0000-0000B1C10000}"/>
    <cellStyle name="Prosent 15 6" xfId="51362" xr:uid="{00000000-0005-0000-0000-0000B2C10000}"/>
    <cellStyle name="Prosent 15 6 2" xfId="51363" xr:uid="{00000000-0005-0000-0000-0000B3C10000}"/>
    <cellStyle name="Prosent 15 7" xfId="51364" xr:uid="{00000000-0005-0000-0000-0000B4C10000}"/>
    <cellStyle name="Prosent 15_3. Chng in credit spreads" xfId="51365" xr:uid="{00000000-0005-0000-0000-0000B5C10000}"/>
    <cellStyle name="Prosent 16" xfId="51366" xr:uid="{00000000-0005-0000-0000-0000B6C10000}"/>
    <cellStyle name="Prosent 16 2" xfId="51367" xr:uid="{00000000-0005-0000-0000-0000B7C10000}"/>
    <cellStyle name="Prosent 16 2 2" xfId="51368" xr:uid="{00000000-0005-0000-0000-0000B8C10000}"/>
    <cellStyle name="Prosent 16 3" xfId="51369" xr:uid="{00000000-0005-0000-0000-0000B9C10000}"/>
    <cellStyle name="Prosent 16 3 2" xfId="51370" xr:uid="{00000000-0005-0000-0000-0000BAC10000}"/>
    <cellStyle name="Prosent 16 4" xfId="51371" xr:uid="{00000000-0005-0000-0000-0000BBC10000}"/>
    <cellStyle name="Prosent 16_3. Chng in credit spreads" xfId="51372" xr:uid="{00000000-0005-0000-0000-0000BCC10000}"/>
    <cellStyle name="Prosent 17" xfId="51373" xr:uid="{00000000-0005-0000-0000-0000BDC10000}"/>
    <cellStyle name="Prosent 17 2" xfId="51374" xr:uid="{00000000-0005-0000-0000-0000BEC10000}"/>
    <cellStyle name="Prosent 17 2 2" xfId="51375" xr:uid="{00000000-0005-0000-0000-0000BFC10000}"/>
    <cellStyle name="Prosent 17 3" xfId="51376" xr:uid="{00000000-0005-0000-0000-0000C0C10000}"/>
    <cellStyle name="Prosent 17_3. Chng in credit spreads" xfId="51377" xr:uid="{00000000-0005-0000-0000-0000C1C10000}"/>
    <cellStyle name="Prosent 18" xfId="51378" xr:uid="{00000000-0005-0000-0000-0000C2C10000}"/>
    <cellStyle name="Prosent 18 2" xfId="51379" xr:uid="{00000000-0005-0000-0000-0000C3C10000}"/>
    <cellStyle name="Prosent 18 2 2" xfId="51380" xr:uid="{00000000-0005-0000-0000-0000C4C10000}"/>
    <cellStyle name="Prosent 18 2 2 2" xfId="51381" xr:uid="{00000000-0005-0000-0000-0000C5C10000}"/>
    <cellStyle name="Prosent 18 2 3" xfId="51382" xr:uid="{00000000-0005-0000-0000-0000C6C10000}"/>
    <cellStyle name="Prosent 18 2 3 2" xfId="51383" xr:uid="{00000000-0005-0000-0000-0000C7C10000}"/>
    <cellStyle name="Prosent 18 2 4" xfId="51384" xr:uid="{00000000-0005-0000-0000-0000C8C10000}"/>
    <cellStyle name="Prosent 18 2_3. Chng in credit spreads" xfId="51385" xr:uid="{00000000-0005-0000-0000-0000C9C10000}"/>
    <cellStyle name="Prosent 18 3" xfId="51386" xr:uid="{00000000-0005-0000-0000-0000CAC10000}"/>
    <cellStyle name="Prosent 18 3 2" xfId="51387" xr:uid="{00000000-0005-0000-0000-0000CBC10000}"/>
    <cellStyle name="Prosent 18 4" xfId="51388" xr:uid="{00000000-0005-0000-0000-0000CCC10000}"/>
    <cellStyle name="Prosent 18 4 2" xfId="51389" xr:uid="{00000000-0005-0000-0000-0000CDC10000}"/>
    <cellStyle name="Prosent 18 5" xfId="51390" xr:uid="{00000000-0005-0000-0000-0000CEC10000}"/>
    <cellStyle name="Prosent 18_3. Chng in credit spreads" xfId="51391" xr:uid="{00000000-0005-0000-0000-0000CFC10000}"/>
    <cellStyle name="Prosent 19" xfId="51392" xr:uid="{00000000-0005-0000-0000-0000D0C10000}"/>
    <cellStyle name="Prosent 19 2" xfId="51393" xr:uid="{00000000-0005-0000-0000-0000D1C10000}"/>
    <cellStyle name="Prosent 2" xfId="9879" xr:uid="{00000000-0005-0000-0000-0000D2C10000}"/>
    <cellStyle name="Prosent 2 10" xfId="51394" xr:uid="{00000000-0005-0000-0000-0000D3C10000}"/>
    <cellStyle name="Prosent 2 10 2" xfId="51395" xr:uid="{00000000-0005-0000-0000-0000D4C10000}"/>
    <cellStyle name="Prosent 2 10 2 2" xfId="51396" xr:uid="{00000000-0005-0000-0000-0000D5C10000}"/>
    <cellStyle name="Prosent 2 10 2 2 2" xfId="51397" xr:uid="{00000000-0005-0000-0000-0000D6C10000}"/>
    <cellStyle name="Prosent 2 10 2 3" xfId="51398" xr:uid="{00000000-0005-0000-0000-0000D7C10000}"/>
    <cellStyle name="Prosent 2 10 2_3. Chng in credit spreads" xfId="51399" xr:uid="{00000000-0005-0000-0000-0000D8C10000}"/>
    <cellStyle name="Prosent 2 10 3" xfId="51400" xr:uid="{00000000-0005-0000-0000-0000D9C10000}"/>
    <cellStyle name="Prosent 2 10 3 2" xfId="51401" xr:uid="{00000000-0005-0000-0000-0000DAC10000}"/>
    <cellStyle name="Prosent 2 10 3 2 2" xfId="51402" xr:uid="{00000000-0005-0000-0000-0000DBC10000}"/>
    <cellStyle name="Prosent 2 10 3 3" xfId="51403" xr:uid="{00000000-0005-0000-0000-0000DCC10000}"/>
    <cellStyle name="Prosent 2 10 3_3. Chng in credit spreads" xfId="51404" xr:uid="{00000000-0005-0000-0000-0000DDC10000}"/>
    <cellStyle name="Prosent 2 10 4" xfId="51405" xr:uid="{00000000-0005-0000-0000-0000DEC10000}"/>
    <cellStyle name="Prosent 2 10 4 2" xfId="51406" xr:uid="{00000000-0005-0000-0000-0000DFC10000}"/>
    <cellStyle name="Prosent 2 10 5" xfId="51407" xr:uid="{00000000-0005-0000-0000-0000E0C10000}"/>
    <cellStyle name="Prosent 2 10_3. Chng in credit spreads" xfId="51408" xr:uid="{00000000-0005-0000-0000-0000E1C10000}"/>
    <cellStyle name="Prosent 2 11" xfId="51409" xr:uid="{00000000-0005-0000-0000-0000E2C10000}"/>
    <cellStyle name="Prosent 2 11 2" xfId="51410" xr:uid="{00000000-0005-0000-0000-0000E3C10000}"/>
    <cellStyle name="Prosent 2 11 2 2" xfId="51411" xr:uid="{00000000-0005-0000-0000-0000E4C10000}"/>
    <cellStyle name="Prosent 2 11 3" xfId="51412" xr:uid="{00000000-0005-0000-0000-0000E5C10000}"/>
    <cellStyle name="Prosent 2 11 3 2" xfId="51413" xr:uid="{00000000-0005-0000-0000-0000E6C10000}"/>
    <cellStyle name="Prosent 2 11 4" xfId="51414" xr:uid="{00000000-0005-0000-0000-0000E7C10000}"/>
    <cellStyle name="Prosent 2 11_3. Chng in credit spreads" xfId="51415" xr:uid="{00000000-0005-0000-0000-0000E8C10000}"/>
    <cellStyle name="Prosent 2 12" xfId="51416" xr:uid="{00000000-0005-0000-0000-0000E9C10000}"/>
    <cellStyle name="Prosent 2 12 2" xfId="51417" xr:uid="{00000000-0005-0000-0000-0000EAC10000}"/>
    <cellStyle name="Prosent 2 12 2 2" xfId="51418" xr:uid="{00000000-0005-0000-0000-0000EBC10000}"/>
    <cellStyle name="Prosent 2 12 3" xfId="51419" xr:uid="{00000000-0005-0000-0000-0000ECC10000}"/>
    <cellStyle name="Prosent 2 12_3. Chng in credit spreads" xfId="51420" xr:uid="{00000000-0005-0000-0000-0000EDC10000}"/>
    <cellStyle name="Prosent 2 13" xfId="51421" xr:uid="{00000000-0005-0000-0000-0000EEC10000}"/>
    <cellStyle name="Prosent 2 13 2" xfId="51422" xr:uid="{00000000-0005-0000-0000-0000EFC10000}"/>
    <cellStyle name="Prosent 2 13 2 2" xfId="51423" xr:uid="{00000000-0005-0000-0000-0000F0C10000}"/>
    <cellStyle name="Prosent 2 13 3" xfId="51424" xr:uid="{00000000-0005-0000-0000-0000F1C10000}"/>
    <cellStyle name="Prosent 2 13_3. Chng in credit spreads" xfId="51425" xr:uid="{00000000-0005-0000-0000-0000F2C10000}"/>
    <cellStyle name="Prosent 2 14" xfId="51426" xr:uid="{00000000-0005-0000-0000-0000F3C10000}"/>
    <cellStyle name="Prosent 2 15" xfId="51427"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1" xr:uid="{00000000-0005-0000-0000-0000F9C10000}"/>
    <cellStyle name="Prosent 2 2 2 2 2 2 2" xfId="51428" xr:uid="{00000000-0005-0000-0000-0000FAC10000}"/>
    <cellStyle name="Prosent 2 2 2 2 2 3" xfId="51429" xr:uid="{00000000-0005-0000-0000-0000FBC10000}"/>
    <cellStyle name="Prosent 2 2 2 2 2_3. Chng in credit spreads" xfId="51430" xr:uid="{00000000-0005-0000-0000-0000FCC10000}"/>
    <cellStyle name="Prosent 2 2 2 2 3" xfId="40150" xr:uid="{00000000-0005-0000-0000-0000FDC10000}"/>
    <cellStyle name="Prosent 2 2 2 2 3 2" xfId="51431" xr:uid="{00000000-0005-0000-0000-0000FEC10000}"/>
    <cellStyle name="Prosent 2 2 2 2 3 2 2" xfId="51432" xr:uid="{00000000-0005-0000-0000-0000FFC10000}"/>
    <cellStyle name="Prosent 2 2 2 2 3 3" xfId="51433" xr:uid="{00000000-0005-0000-0000-000000C20000}"/>
    <cellStyle name="Prosent 2 2 2 2 3_3. Chng in credit spreads" xfId="51434" xr:uid="{00000000-0005-0000-0000-000001C20000}"/>
    <cellStyle name="Prosent 2 2 2 2 4" xfId="51435" xr:uid="{00000000-0005-0000-0000-000002C20000}"/>
    <cellStyle name="Prosent 2 2 2 2 4 2" xfId="51436" xr:uid="{00000000-0005-0000-0000-000003C20000}"/>
    <cellStyle name="Prosent 2 2 2 2 4 2 2" xfId="51437" xr:uid="{00000000-0005-0000-0000-000004C20000}"/>
    <cellStyle name="Prosent 2 2 2 2 4 3" xfId="51438" xr:uid="{00000000-0005-0000-0000-000005C20000}"/>
    <cellStyle name="Prosent 2 2 2 2 4_3. Chng in credit spreads" xfId="51439" xr:uid="{00000000-0005-0000-0000-000006C20000}"/>
    <cellStyle name="Prosent 2 2 2 2 5" xfId="51440" xr:uid="{00000000-0005-0000-0000-000007C20000}"/>
    <cellStyle name="Prosent 2 2 2 2 5 2" xfId="51441" xr:uid="{00000000-0005-0000-0000-000008C20000}"/>
    <cellStyle name="Prosent 2 2 2 2 6" xfId="51442" xr:uid="{00000000-0005-0000-0000-000009C20000}"/>
    <cellStyle name="Prosent 2 2 2 2_3. Chng in credit spreads" xfId="51443" xr:uid="{00000000-0005-0000-0000-00000AC20000}"/>
    <cellStyle name="Prosent 2 2 2 3" xfId="40152" xr:uid="{00000000-0005-0000-0000-00000BC20000}"/>
    <cellStyle name="Prosent 2 2 2 3 2" xfId="51444" xr:uid="{00000000-0005-0000-0000-00000CC20000}"/>
    <cellStyle name="Prosent 2 2 2 3 2 2" xfId="51445" xr:uid="{00000000-0005-0000-0000-00000DC20000}"/>
    <cellStyle name="Prosent 2 2 2 3 3" xfId="51446" xr:uid="{00000000-0005-0000-0000-00000EC20000}"/>
    <cellStyle name="Prosent 2 2 2 3 3 2" xfId="51447" xr:uid="{00000000-0005-0000-0000-00000FC20000}"/>
    <cellStyle name="Prosent 2 2 2 3 4" xfId="51448" xr:uid="{00000000-0005-0000-0000-000010C20000}"/>
    <cellStyle name="Prosent 2 2 2 3_3. Chng in credit spreads" xfId="51449" xr:uid="{00000000-0005-0000-0000-000011C20000}"/>
    <cellStyle name="Prosent 2 2 2 4" xfId="40153" xr:uid="{00000000-0005-0000-0000-000012C20000}"/>
    <cellStyle name="Prosent 2 2 2 4 2" xfId="51450" xr:uid="{00000000-0005-0000-0000-000013C20000}"/>
    <cellStyle name="Prosent 2 2 2 4 2 2" xfId="51451" xr:uid="{00000000-0005-0000-0000-000014C20000}"/>
    <cellStyle name="Prosent 2 2 2 4 3" xfId="51452" xr:uid="{00000000-0005-0000-0000-000015C20000}"/>
    <cellStyle name="Prosent 2 2 2 4_3. Chng in credit spreads" xfId="51453" xr:uid="{00000000-0005-0000-0000-000016C20000}"/>
    <cellStyle name="Prosent 2 2 2 5" xfId="40149" xr:uid="{00000000-0005-0000-0000-000017C20000}"/>
    <cellStyle name="Prosent 2 2 2 5 2" xfId="51454" xr:uid="{00000000-0005-0000-0000-000018C20000}"/>
    <cellStyle name="Prosent 2 2 2 5 2 2" xfId="51455" xr:uid="{00000000-0005-0000-0000-000019C20000}"/>
    <cellStyle name="Prosent 2 2 2 5 3" xfId="51456" xr:uid="{00000000-0005-0000-0000-00001AC20000}"/>
    <cellStyle name="Prosent 2 2 2 5_3. Chng in credit spreads" xfId="51457" xr:uid="{00000000-0005-0000-0000-00001BC20000}"/>
    <cellStyle name="Prosent 2 2 2 6" xfId="51458" xr:uid="{00000000-0005-0000-0000-00001CC20000}"/>
    <cellStyle name="Prosent 2 2 2 6 2" xfId="51459" xr:uid="{00000000-0005-0000-0000-00001DC20000}"/>
    <cellStyle name="Prosent 2 2 2 6 2 2" xfId="51460" xr:uid="{00000000-0005-0000-0000-00001EC20000}"/>
    <cellStyle name="Prosent 2 2 2 6 3" xfId="51461" xr:uid="{00000000-0005-0000-0000-00001FC20000}"/>
    <cellStyle name="Prosent 2 2 2 6_3. Chng in credit spreads" xfId="51462" xr:uid="{00000000-0005-0000-0000-000020C20000}"/>
    <cellStyle name="Prosent 2 2 2 7" xfId="51463" xr:uid="{00000000-0005-0000-0000-000021C20000}"/>
    <cellStyle name="Prosent 2 2 2_3. Chng in credit spreads" xfId="51464" xr:uid="{00000000-0005-0000-0000-000022C20000}"/>
    <cellStyle name="Prosent 2 2 3" xfId="34386" xr:uid="{00000000-0005-0000-0000-000023C20000}"/>
    <cellStyle name="Prosent 2 2 3 2" xfId="36077" xr:uid="{00000000-0005-0000-0000-000024C20000}"/>
    <cellStyle name="Prosent 2 2 3 2 2" xfId="40155" xr:uid="{00000000-0005-0000-0000-000025C20000}"/>
    <cellStyle name="Prosent 2 2 3 2 2 2" xfId="51465" xr:uid="{00000000-0005-0000-0000-000026C20000}"/>
    <cellStyle name="Prosent 2 2 3 2 2 2 2" xfId="51466" xr:uid="{00000000-0005-0000-0000-000027C20000}"/>
    <cellStyle name="Prosent 2 2 3 2 2 3" xfId="51467" xr:uid="{00000000-0005-0000-0000-000028C20000}"/>
    <cellStyle name="Prosent 2 2 3 2 2_3. Chng in credit spreads" xfId="51468" xr:uid="{00000000-0005-0000-0000-000029C20000}"/>
    <cellStyle name="Prosent 2 2 3 2 3" xfId="51469" xr:uid="{00000000-0005-0000-0000-00002AC20000}"/>
    <cellStyle name="Prosent 2 2 3 2 3 2" xfId="51470" xr:uid="{00000000-0005-0000-0000-00002BC20000}"/>
    <cellStyle name="Prosent 2 2 3 2 3 2 2" xfId="51471" xr:uid="{00000000-0005-0000-0000-00002CC20000}"/>
    <cellStyle name="Prosent 2 2 3 2 3 3" xfId="51472" xr:uid="{00000000-0005-0000-0000-00002DC20000}"/>
    <cellStyle name="Prosent 2 2 3 2 3_3. Chng in credit spreads" xfId="51473" xr:uid="{00000000-0005-0000-0000-00002EC20000}"/>
    <cellStyle name="Prosent 2 2 3 2 4" xfId="51474" xr:uid="{00000000-0005-0000-0000-00002FC20000}"/>
    <cellStyle name="Prosent 2 2 3 2 4 2" xfId="51475" xr:uid="{00000000-0005-0000-0000-000030C20000}"/>
    <cellStyle name="Prosent 2 2 3 2 4 2 2" xfId="51476" xr:uid="{00000000-0005-0000-0000-000031C20000}"/>
    <cellStyle name="Prosent 2 2 3 2 4 3" xfId="51477" xr:uid="{00000000-0005-0000-0000-000032C20000}"/>
    <cellStyle name="Prosent 2 2 3 2 4_3. Chng in credit spreads" xfId="51478" xr:uid="{00000000-0005-0000-0000-000033C20000}"/>
    <cellStyle name="Prosent 2 2 3 2 5" xfId="51479" xr:uid="{00000000-0005-0000-0000-000034C20000}"/>
    <cellStyle name="Prosent 2 2 3 2 5 2" xfId="51480" xr:uid="{00000000-0005-0000-0000-000035C20000}"/>
    <cellStyle name="Prosent 2 2 3 2 6" xfId="51481" xr:uid="{00000000-0005-0000-0000-000036C20000}"/>
    <cellStyle name="Prosent 2 2 3 2_3. Chng in credit spreads" xfId="51482" xr:uid="{00000000-0005-0000-0000-000037C20000}"/>
    <cellStyle name="Prosent 2 2 3 3" xfId="40154" xr:uid="{00000000-0005-0000-0000-000038C20000}"/>
    <cellStyle name="Prosent 2 2 3 3 2" xfId="51483" xr:uid="{00000000-0005-0000-0000-000039C20000}"/>
    <cellStyle name="Prosent 2 2 3 3 2 2" xfId="51484" xr:uid="{00000000-0005-0000-0000-00003AC20000}"/>
    <cellStyle name="Prosent 2 2 3 3 3" xfId="51485" xr:uid="{00000000-0005-0000-0000-00003BC20000}"/>
    <cellStyle name="Prosent 2 2 3 3_3. Chng in credit spreads" xfId="51486" xr:uid="{00000000-0005-0000-0000-00003CC20000}"/>
    <cellStyle name="Prosent 2 2 3 4" xfId="51487" xr:uid="{00000000-0005-0000-0000-00003DC20000}"/>
    <cellStyle name="Prosent 2 2 3 4 2" xfId="51488" xr:uid="{00000000-0005-0000-0000-00003EC20000}"/>
    <cellStyle name="Prosent 2 2 3 4 2 2" xfId="51489" xr:uid="{00000000-0005-0000-0000-00003FC20000}"/>
    <cellStyle name="Prosent 2 2 3 4 3" xfId="51490" xr:uid="{00000000-0005-0000-0000-000040C20000}"/>
    <cellStyle name="Prosent 2 2 3 4_3. Chng in credit spreads" xfId="51491" xr:uid="{00000000-0005-0000-0000-000041C20000}"/>
    <cellStyle name="Prosent 2 2 3 5" xfId="51492" xr:uid="{00000000-0005-0000-0000-000042C20000}"/>
    <cellStyle name="Prosent 2 2 3 5 2" xfId="51493" xr:uid="{00000000-0005-0000-0000-000043C20000}"/>
    <cellStyle name="Prosent 2 2 3 5 2 2" xfId="51494" xr:uid="{00000000-0005-0000-0000-000044C20000}"/>
    <cellStyle name="Prosent 2 2 3 5 3" xfId="51495" xr:uid="{00000000-0005-0000-0000-000045C20000}"/>
    <cellStyle name="Prosent 2 2 3 5_3. Chng in credit spreads" xfId="51496" xr:uid="{00000000-0005-0000-0000-000046C20000}"/>
    <cellStyle name="Prosent 2 2 3 6" xfId="51497" xr:uid="{00000000-0005-0000-0000-000047C20000}"/>
    <cellStyle name="Prosent 2 2 3 6 2" xfId="51498" xr:uid="{00000000-0005-0000-0000-000048C20000}"/>
    <cellStyle name="Prosent 2 2 3 7" xfId="51499" xr:uid="{00000000-0005-0000-0000-000049C20000}"/>
    <cellStyle name="Prosent 2 2 3_3. Chng in credit spreads" xfId="51500" xr:uid="{00000000-0005-0000-0000-00004AC20000}"/>
    <cellStyle name="Prosent 2 2 4" xfId="36132" xr:uid="{00000000-0005-0000-0000-00004BC20000}"/>
    <cellStyle name="Prosent 2 2 4 2" xfId="40157" xr:uid="{00000000-0005-0000-0000-00004CC20000}"/>
    <cellStyle name="Prosent 2 2 4 2 2" xfId="51501" xr:uid="{00000000-0005-0000-0000-00004DC20000}"/>
    <cellStyle name="Prosent 2 2 4 2 2 2" xfId="51502" xr:uid="{00000000-0005-0000-0000-00004EC20000}"/>
    <cellStyle name="Prosent 2 2 4 2 2 2 2" xfId="51503" xr:uid="{00000000-0005-0000-0000-00004FC20000}"/>
    <cellStyle name="Prosent 2 2 4 2 2 3" xfId="51504" xr:uid="{00000000-0005-0000-0000-000050C20000}"/>
    <cellStyle name="Prosent 2 2 4 2 2_3. Chng in credit spreads" xfId="51505" xr:uid="{00000000-0005-0000-0000-000051C20000}"/>
    <cellStyle name="Prosent 2 2 4 2 3" xfId="51506" xr:uid="{00000000-0005-0000-0000-000052C20000}"/>
    <cellStyle name="Prosent 2 2 4 2 3 2" xfId="51507" xr:uid="{00000000-0005-0000-0000-000053C20000}"/>
    <cellStyle name="Prosent 2 2 4 2 3 2 2" xfId="51508" xr:uid="{00000000-0005-0000-0000-000054C20000}"/>
    <cellStyle name="Prosent 2 2 4 2 3 3" xfId="51509" xr:uid="{00000000-0005-0000-0000-000055C20000}"/>
    <cellStyle name="Prosent 2 2 4 2 3_3. Chng in credit spreads" xfId="51510" xr:uid="{00000000-0005-0000-0000-000056C20000}"/>
    <cellStyle name="Prosent 2 2 4 2 4" xfId="51511" xr:uid="{00000000-0005-0000-0000-000057C20000}"/>
    <cellStyle name="Prosent 2 2 4 2 4 2" xfId="51512" xr:uid="{00000000-0005-0000-0000-000058C20000}"/>
    <cellStyle name="Prosent 2 2 4 2 5" xfId="51513" xr:uid="{00000000-0005-0000-0000-000059C20000}"/>
    <cellStyle name="Prosent 2 2 4 2_3. Chng in credit spreads" xfId="51514" xr:uid="{00000000-0005-0000-0000-00005AC20000}"/>
    <cellStyle name="Prosent 2 2 4 3" xfId="40156" xr:uid="{00000000-0005-0000-0000-00005BC20000}"/>
    <cellStyle name="Prosent 2 2 4 3 2" xfId="51515" xr:uid="{00000000-0005-0000-0000-00005CC20000}"/>
    <cellStyle name="Prosent 2 2 4 3 2 2" xfId="51516" xr:uid="{00000000-0005-0000-0000-00005DC20000}"/>
    <cellStyle name="Prosent 2 2 4 3 3" xfId="51517" xr:uid="{00000000-0005-0000-0000-00005EC20000}"/>
    <cellStyle name="Prosent 2 2 4 3_3. Chng in credit spreads" xfId="51518" xr:uid="{00000000-0005-0000-0000-00005FC20000}"/>
    <cellStyle name="Prosent 2 2 4 4" xfId="51519" xr:uid="{00000000-0005-0000-0000-000060C20000}"/>
    <cellStyle name="Prosent 2 2 4 4 2" xfId="51520" xr:uid="{00000000-0005-0000-0000-000061C20000}"/>
    <cellStyle name="Prosent 2 2 4 4 2 2" xfId="51521" xr:uid="{00000000-0005-0000-0000-000062C20000}"/>
    <cellStyle name="Prosent 2 2 4 4 3" xfId="51522" xr:uid="{00000000-0005-0000-0000-000063C20000}"/>
    <cellStyle name="Prosent 2 2 4 4_3. Chng in credit spreads" xfId="51523" xr:uid="{00000000-0005-0000-0000-000064C20000}"/>
    <cellStyle name="Prosent 2 2 4 5" xfId="51524" xr:uid="{00000000-0005-0000-0000-000065C20000}"/>
    <cellStyle name="Prosent 2 2 4 5 2" xfId="51525" xr:uid="{00000000-0005-0000-0000-000066C20000}"/>
    <cellStyle name="Prosent 2 2 4 5 2 2" xfId="51526" xr:uid="{00000000-0005-0000-0000-000067C20000}"/>
    <cellStyle name="Prosent 2 2 4 5 3" xfId="51527" xr:uid="{00000000-0005-0000-0000-000068C20000}"/>
    <cellStyle name="Prosent 2 2 4 5_3. Chng in credit spreads" xfId="51528" xr:uid="{00000000-0005-0000-0000-000069C20000}"/>
    <cellStyle name="Prosent 2 2 4 6" xfId="51529" xr:uid="{00000000-0005-0000-0000-00006AC20000}"/>
    <cellStyle name="Prosent 2 2 4 6 2" xfId="51530" xr:uid="{00000000-0005-0000-0000-00006BC20000}"/>
    <cellStyle name="Prosent 2 2 4 7" xfId="51531" xr:uid="{00000000-0005-0000-0000-00006CC20000}"/>
    <cellStyle name="Prosent 2 2 4_3. Chng in credit spreads" xfId="51532" xr:uid="{00000000-0005-0000-0000-00006DC20000}"/>
    <cellStyle name="Prosent 2 2 5" xfId="40158" xr:uid="{00000000-0005-0000-0000-00006EC20000}"/>
    <cellStyle name="Prosent 2 2 5 2" xfId="51533" xr:uid="{00000000-0005-0000-0000-00006FC20000}"/>
    <cellStyle name="Prosent 2 2 5 2 2" xfId="51534" xr:uid="{00000000-0005-0000-0000-000070C20000}"/>
    <cellStyle name="Prosent 2 2 5 2 2 2" xfId="51535" xr:uid="{00000000-0005-0000-0000-000071C20000}"/>
    <cellStyle name="Prosent 2 2 5 2 3" xfId="51536" xr:uid="{00000000-0005-0000-0000-000072C20000}"/>
    <cellStyle name="Prosent 2 2 5 2_3. Chng in credit spreads" xfId="51537" xr:uid="{00000000-0005-0000-0000-000073C20000}"/>
    <cellStyle name="Prosent 2 2 5 3" xfId="51538" xr:uid="{00000000-0005-0000-0000-000074C20000}"/>
    <cellStyle name="Prosent 2 2 5 3 2" xfId="51539" xr:uid="{00000000-0005-0000-0000-000075C20000}"/>
    <cellStyle name="Prosent 2 2 5 3 2 2" xfId="51540" xr:uid="{00000000-0005-0000-0000-000076C20000}"/>
    <cellStyle name="Prosent 2 2 5 3 3" xfId="51541" xr:uid="{00000000-0005-0000-0000-000077C20000}"/>
    <cellStyle name="Prosent 2 2 5 3_3. Chng in credit spreads" xfId="51542" xr:uid="{00000000-0005-0000-0000-000078C20000}"/>
    <cellStyle name="Prosent 2 2 5 4" xfId="51543" xr:uid="{00000000-0005-0000-0000-000079C20000}"/>
    <cellStyle name="Prosent 2 2 5 4 2" xfId="51544" xr:uid="{00000000-0005-0000-0000-00007AC20000}"/>
    <cellStyle name="Prosent 2 2 5 4 2 2" xfId="51545" xr:uid="{00000000-0005-0000-0000-00007BC20000}"/>
    <cellStyle name="Prosent 2 2 5 4 3" xfId="51546" xr:uid="{00000000-0005-0000-0000-00007CC20000}"/>
    <cellStyle name="Prosent 2 2 5 4_3. Chng in credit spreads" xfId="51547" xr:uid="{00000000-0005-0000-0000-00007DC20000}"/>
    <cellStyle name="Prosent 2 2 5 5" xfId="51548" xr:uid="{00000000-0005-0000-0000-00007EC20000}"/>
    <cellStyle name="Prosent 2 2 5 5 2" xfId="51549" xr:uid="{00000000-0005-0000-0000-00007FC20000}"/>
    <cellStyle name="Prosent 2 2 5 6" xfId="51550" xr:uid="{00000000-0005-0000-0000-000080C20000}"/>
    <cellStyle name="Prosent 2 2 5_3. Chng in credit spreads" xfId="51551" xr:uid="{00000000-0005-0000-0000-000081C20000}"/>
    <cellStyle name="Prosent 2 2 6" xfId="40159" xr:uid="{00000000-0005-0000-0000-000082C20000}"/>
    <cellStyle name="Prosent 2 2 6 2" xfId="51552" xr:uid="{00000000-0005-0000-0000-000083C20000}"/>
    <cellStyle name="Prosent 2 2 6 2 2" xfId="51553" xr:uid="{00000000-0005-0000-0000-000084C20000}"/>
    <cellStyle name="Prosent 2 2 6 3" xfId="51554" xr:uid="{00000000-0005-0000-0000-000085C20000}"/>
    <cellStyle name="Prosent 2 2 6 3 2" xfId="51555" xr:uid="{00000000-0005-0000-0000-000086C20000}"/>
    <cellStyle name="Prosent 2 2 6 4" xfId="51556" xr:uid="{00000000-0005-0000-0000-000087C20000}"/>
    <cellStyle name="Prosent 2 2 6_3. Chng in credit spreads" xfId="51557" xr:uid="{00000000-0005-0000-0000-000088C20000}"/>
    <cellStyle name="Prosent 2 2 7" xfId="51558" xr:uid="{00000000-0005-0000-0000-000089C20000}"/>
    <cellStyle name="Prosent 2 2 7 2" xfId="51559" xr:uid="{00000000-0005-0000-0000-00008AC20000}"/>
    <cellStyle name="Prosent 2 2 7 2 2" xfId="51560" xr:uid="{00000000-0005-0000-0000-00008BC20000}"/>
    <cellStyle name="Prosent 2 2 7 3" xfId="51561" xr:uid="{00000000-0005-0000-0000-00008CC20000}"/>
    <cellStyle name="Prosent 2 2 7_3. Chng in credit spreads" xfId="51562" xr:uid="{00000000-0005-0000-0000-00008DC20000}"/>
    <cellStyle name="Prosent 2 2 8" xfId="51563" xr:uid="{00000000-0005-0000-0000-00008EC20000}"/>
    <cellStyle name="Prosent 2 2 8 2" xfId="51564" xr:uid="{00000000-0005-0000-0000-00008FC20000}"/>
    <cellStyle name="Prosent 2 2 8 2 2" xfId="51565" xr:uid="{00000000-0005-0000-0000-000090C20000}"/>
    <cellStyle name="Prosent 2 2 8 3" xfId="51566" xr:uid="{00000000-0005-0000-0000-000091C20000}"/>
    <cellStyle name="Prosent 2 2 8_3. Chng in credit spreads" xfId="51567" xr:uid="{00000000-0005-0000-0000-000092C20000}"/>
    <cellStyle name="Prosent 2 2_3. Chng in credit spreads" xfId="51568"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9" xr:uid="{00000000-0005-0000-0000-000097C20000}"/>
    <cellStyle name="Prosent 2 3 2 2 2 2" xfId="51570" xr:uid="{00000000-0005-0000-0000-000098C20000}"/>
    <cellStyle name="Prosent 2 3 2 2 2 2 2" xfId="51571" xr:uid="{00000000-0005-0000-0000-000099C20000}"/>
    <cellStyle name="Prosent 2 3 2 2 2 3" xfId="51572" xr:uid="{00000000-0005-0000-0000-00009AC20000}"/>
    <cellStyle name="Prosent 2 3 2 2 2_3. Chng in credit spreads" xfId="51573" xr:uid="{00000000-0005-0000-0000-00009BC20000}"/>
    <cellStyle name="Prosent 2 3 2 2 3" xfId="51574" xr:uid="{00000000-0005-0000-0000-00009CC20000}"/>
    <cellStyle name="Prosent 2 3 2 2 3 2" xfId="51575" xr:uid="{00000000-0005-0000-0000-00009DC20000}"/>
    <cellStyle name="Prosent 2 3 2 2 3 2 2" xfId="51576" xr:uid="{00000000-0005-0000-0000-00009EC20000}"/>
    <cellStyle name="Prosent 2 3 2 2 3 3" xfId="51577" xr:uid="{00000000-0005-0000-0000-00009FC20000}"/>
    <cellStyle name="Prosent 2 3 2 2 3_3. Chng in credit spreads" xfId="51578" xr:uid="{00000000-0005-0000-0000-0000A0C20000}"/>
    <cellStyle name="Prosent 2 3 2 2 4" xfId="51579" xr:uid="{00000000-0005-0000-0000-0000A1C20000}"/>
    <cellStyle name="Prosent 2 3 2 2 4 2" xfId="51580" xr:uid="{00000000-0005-0000-0000-0000A2C20000}"/>
    <cellStyle name="Prosent 2 3 2 2 4 2 2" xfId="51581" xr:uid="{00000000-0005-0000-0000-0000A3C20000}"/>
    <cellStyle name="Prosent 2 3 2 2 4 3" xfId="51582" xr:uid="{00000000-0005-0000-0000-0000A4C20000}"/>
    <cellStyle name="Prosent 2 3 2 2 4_3. Chng in credit spreads" xfId="51583" xr:uid="{00000000-0005-0000-0000-0000A5C20000}"/>
    <cellStyle name="Prosent 2 3 2 2 5" xfId="51584" xr:uid="{00000000-0005-0000-0000-0000A6C20000}"/>
    <cellStyle name="Prosent 2 3 2 2 5 2" xfId="51585" xr:uid="{00000000-0005-0000-0000-0000A7C20000}"/>
    <cellStyle name="Prosent 2 3 2 2 6" xfId="51586" xr:uid="{00000000-0005-0000-0000-0000A8C20000}"/>
    <cellStyle name="Prosent 2 3 2 2_3. Chng in credit spreads" xfId="51587" xr:uid="{00000000-0005-0000-0000-0000A9C20000}"/>
    <cellStyle name="Prosent 2 3 2 3" xfId="51588" xr:uid="{00000000-0005-0000-0000-0000AAC20000}"/>
    <cellStyle name="Prosent 2 3 2 3 2" xfId="51589" xr:uid="{00000000-0005-0000-0000-0000ABC20000}"/>
    <cellStyle name="Prosent 2 3 2 3 2 2" xfId="51590" xr:uid="{00000000-0005-0000-0000-0000ACC20000}"/>
    <cellStyle name="Prosent 2 3 2 3 3" xfId="51591" xr:uid="{00000000-0005-0000-0000-0000ADC20000}"/>
    <cellStyle name="Prosent 2 3 2 3_3. Chng in credit spreads" xfId="51592" xr:uid="{00000000-0005-0000-0000-0000AEC20000}"/>
    <cellStyle name="Prosent 2 3 2 4" xfId="51593" xr:uid="{00000000-0005-0000-0000-0000AFC20000}"/>
    <cellStyle name="Prosent 2 3 2 4 2" xfId="51594" xr:uid="{00000000-0005-0000-0000-0000B0C20000}"/>
    <cellStyle name="Prosent 2 3 2 4 2 2" xfId="51595" xr:uid="{00000000-0005-0000-0000-0000B1C20000}"/>
    <cellStyle name="Prosent 2 3 2 4 3" xfId="51596" xr:uid="{00000000-0005-0000-0000-0000B2C20000}"/>
    <cellStyle name="Prosent 2 3 2 4_3. Chng in credit spreads" xfId="51597" xr:uid="{00000000-0005-0000-0000-0000B3C20000}"/>
    <cellStyle name="Prosent 2 3 2 5" xfId="51598" xr:uid="{00000000-0005-0000-0000-0000B4C20000}"/>
    <cellStyle name="Prosent 2 3 2 5 2" xfId="51599" xr:uid="{00000000-0005-0000-0000-0000B5C20000}"/>
    <cellStyle name="Prosent 2 3 2 5 2 2" xfId="51600" xr:uid="{00000000-0005-0000-0000-0000B6C20000}"/>
    <cellStyle name="Prosent 2 3 2 5 3" xfId="51601" xr:uid="{00000000-0005-0000-0000-0000B7C20000}"/>
    <cellStyle name="Prosent 2 3 2 5_3. Chng in credit spreads" xfId="51602" xr:uid="{00000000-0005-0000-0000-0000B8C20000}"/>
    <cellStyle name="Prosent 2 3 2 6" xfId="51603" xr:uid="{00000000-0005-0000-0000-0000B9C20000}"/>
    <cellStyle name="Prosent 2 3 2 6 2" xfId="51604" xr:uid="{00000000-0005-0000-0000-0000BAC20000}"/>
    <cellStyle name="Prosent 2 3 2 6 2 2" xfId="51605" xr:uid="{00000000-0005-0000-0000-0000BBC20000}"/>
    <cellStyle name="Prosent 2 3 2 6 3" xfId="51606" xr:uid="{00000000-0005-0000-0000-0000BCC20000}"/>
    <cellStyle name="Prosent 2 3 2 6_3. Chng in credit spreads" xfId="51607" xr:uid="{00000000-0005-0000-0000-0000BDC20000}"/>
    <cellStyle name="Prosent 2 3 2 7" xfId="51608" xr:uid="{00000000-0005-0000-0000-0000BEC20000}"/>
    <cellStyle name="Prosent 2 3 2_3. Chng in credit spreads" xfId="51609" xr:uid="{00000000-0005-0000-0000-0000BFC20000}"/>
    <cellStyle name="Prosent 2 3 3" xfId="36312" xr:uid="{00000000-0005-0000-0000-0000C0C20000}"/>
    <cellStyle name="Prosent 2 3 3 2" xfId="51610" xr:uid="{00000000-0005-0000-0000-0000C1C20000}"/>
    <cellStyle name="Prosent 2 3 3 2 2" xfId="51611" xr:uid="{00000000-0005-0000-0000-0000C2C20000}"/>
    <cellStyle name="Prosent 2 3 3 2 2 2" xfId="51612" xr:uid="{00000000-0005-0000-0000-0000C3C20000}"/>
    <cellStyle name="Prosent 2 3 3 2 2 2 2" xfId="51613" xr:uid="{00000000-0005-0000-0000-0000C4C20000}"/>
    <cellStyle name="Prosent 2 3 3 2 2 3" xfId="51614" xr:uid="{00000000-0005-0000-0000-0000C5C20000}"/>
    <cellStyle name="Prosent 2 3 3 2 2_3. Chng in credit spreads" xfId="51615" xr:uid="{00000000-0005-0000-0000-0000C6C20000}"/>
    <cellStyle name="Prosent 2 3 3 2 3" xfId="51616" xr:uid="{00000000-0005-0000-0000-0000C7C20000}"/>
    <cellStyle name="Prosent 2 3 3 2 3 2" xfId="51617" xr:uid="{00000000-0005-0000-0000-0000C8C20000}"/>
    <cellStyle name="Prosent 2 3 3 2 3 2 2" xfId="51618" xr:uid="{00000000-0005-0000-0000-0000C9C20000}"/>
    <cellStyle name="Prosent 2 3 3 2 3 3" xfId="51619" xr:uid="{00000000-0005-0000-0000-0000CAC20000}"/>
    <cellStyle name="Prosent 2 3 3 2 3_3. Chng in credit spreads" xfId="51620" xr:uid="{00000000-0005-0000-0000-0000CBC20000}"/>
    <cellStyle name="Prosent 2 3 3 2 4" xfId="51621" xr:uid="{00000000-0005-0000-0000-0000CCC20000}"/>
    <cellStyle name="Prosent 2 3 3 2 4 2" xfId="51622" xr:uid="{00000000-0005-0000-0000-0000CDC20000}"/>
    <cellStyle name="Prosent 2 3 3 2 4 2 2" xfId="51623" xr:uid="{00000000-0005-0000-0000-0000CEC20000}"/>
    <cellStyle name="Prosent 2 3 3 2 4 3" xfId="51624" xr:uid="{00000000-0005-0000-0000-0000CFC20000}"/>
    <cellStyle name="Prosent 2 3 3 2 4_3. Chng in credit spreads" xfId="51625" xr:uid="{00000000-0005-0000-0000-0000D0C20000}"/>
    <cellStyle name="Prosent 2 3 3 2 5" xfId="51626" xr:uid="{00000000-0005-0000-0000-0000D1C20000}"/>
    <cellStyle name="Prosent 2 3 3 2 5 2" xfId="51627" xr:uid="{00000000-0005-0000-0000-0000D2C20000}"/>
    <cellStyle name="Prosent 2 3 3 2 6" xfId="51628" xr:uid="{00000000-0005-0000-0000-0000D3C20000}"/>
    <cellStyle name="Prosent 2 3 3 2_3. Chng in credit spreads" xfId="51629" xr:uid="{00000000-0005-0000-0000-0000D4C20000}"/>
    <cellStyle name="Prosent 2 3 3 3" xfId="51630" xr:uid="{00000000-0005-0000-0000-0000D5C20000}"/>
    <cellStyle name="Prosent 2 3 3 3 2" xfId="51631" xr:uid="{00000000-0005-0000-0000-0000D6C20000}"/>
    <cellStyle name="Prosent 2 3 3 3 2 2" xfId="51632" xr:uid="{00000000-0005-0000-0000-0000D7C20000}"/>
    <cellStyle name="Prosent 2 3 3 3 3" xfId="51633" xr:uid="{00000000-0005-0000-0000-0000D8C20000}"/>
    <cellStyle name="Prosent 2 3 3 3_3. Chng in credit spreads" xfId="51634" xr:uid="{00000000-0005-0000-0000-0000D9C20000}"/>
    <cellStyle name="Prosent 2 3 3 4" xfId="51635" xr:uid="{00000000-0005-0000-0000-0000DAC20000}"/>
    <cellStyle name="Prosent 2 3 3 4 2" xfId="51636" xr:uid="{00000000-0005-0000-0000-0000DBC20000}"/>
    <cellStyle name="Prosent 2 3 3 4 2 2" xfId="51637" xr:uid="{00000000-0005-0000-0000-0000DCC20000}"/>
    <cellStyle name="Prosent 2 3 3 4 3" xfId="51638" xr:uid="{00000000-0005-0000-0000-0000DDC20000}"/>
    <cellStyle name="Prosent 2 3 3 4_3. Chng in credit spreads" xfId="51639" xr:uid="{00000000-0005-0000-0000-0000DEC20000}"/>
    <cellStyle name="Prosent 2 3 3 5" xfId="51640" xr:uid="{00000000-0005-0000-0000-0000DFC20000}"/>
    <cellStyle name="Prosent 2 3 3 5 2" xfId="51641" xr:uid="{00000000-0005-0000-0000-0000E0C20000}"/>
    <cellStyle name="Prosent 2 3 3 5 2 2" xfId="51642" xr:uid="{00000000-0005-0000-0000-0000E1C20000}"/>
    <cellStyle name="Prosent 2 3 3 5 3" xfId="51643" xr:uid="{00000000-0005-0000-0000-0000E2C20000}"/>
    <cellStyle name="Prosent 2 3 3 5_3. Chng in credit spreads" xfId="51644" xr:uid="{00000000-0005-0000-0000-0000E3C20000}"/>
    <cellStyle name="Prosent 2 3 3 6" xfId="51645" xr:uid="{00000000-0005-0000-0000-0000E4C20000}"/>
    <cellStyle name="Prosent 2 3 3 6 2" xfId="51646" xr:uid="{00000000-0005-0000-0000-0000E5C20000}"/>
    <cellStyle name="Prosent 2 3 3 7" xfId="51647" xr:uid="{00000000-0005-0000-0000-0000E6C20000}"/>
    <cellStyle name="Prosent 2 3 3_3. Chng in credit spreads" xfId="51648" xr:uid="{00000000-0005-0000-0000-0000E7C20000}"/>
    <cellStyle name="Prosent 2 3 4" xfId="51649" xr:uid="{00000000-0005-0000-0000-0000E8C20000}"/>
    <cellStyle name="Prosent 2 3 4 2" xfId="51650" xr:uid="{00000000-0005-0000-0000-0000E9C20000}"/>
    <cellStyle name="Prosent 2 3 4 2 2" xfId="51651" xr:uid="{00000000-0005-0000-0000-0000EAC20000}"/>
    <cellStyle name="Prosent 2 3 4 2 2 2" xfId="51652" xr:uid="{00000000-0005-0000-0000-0000EBC20000}"/>
    <cellStyle name="Prosent 2 3 4 2 3" xfId="51653" xr:uid="{00000000-0005-0000-0000-0000ECC20000}"/>
    <cellStyle name="Prosent 2 3 4 2_3. Chng in credit spreads" xfId="51654" xr:uid="{00000000-0005-0000-0000-0000EDC20000}"/>
    <cellStyle name="Prosent 2 3 4 3" xfId="51655" xr:uid="{00000000-0005-0000-0000-0000EEC20000}"/>
    <cellStyle name="Prosent 2 3 4 3 2" xfId="51656" xr:uid="{00000000-0005-0000-0000-0000EFC20000}"/>
    <cellStyle name="Prosent 2 3 4 3 2 2" xfId="51657" xr:uid="{00000000-0005-0000-0000-0000F0C20000}"/>
    <cellStyle name="Prosent 2 3 4 3 3" xfId="51658" xr:uid="{00000000-0005-0000-0000-0000F1C20000}"/>
    <cellStyle name="Prosent 2 3 4 3_3. Chng in credit spreads" xfId="51659" xr:uid="{00000000-0005-0000-0000-0000F2C20000}"/>
    <cellStyle name="Prosent 2 3 4 4" xfId="51660" xr:uid="{00000000-0005-0000-0000-0000F3C20000}"/>
    <cellStyle name="Prosent 2 3 4 4 2" xfId="51661" xr:uid="{00000000-0005-0000-0000-0000F4C20000}"/>
    <cellStyle name="Prosent 2 3 4 4 2 2" xfId="51662" xr:uid="{00000000-0005-0000-0000-0000F5C20000}"/>
    <cellStyle name="Prosent 2 3 4 4 3" xfId="51663" xr:uid="{00000000-0005-0000-0000-0000F6C20000}"/>
    <cellStyle name="Prosent 2 3 4 4_3. Chng in credit spreads" xfId="51664" xr:uid="{00000000-0005-0000-0000-0000F7C20000}"/>
    <cellStyle name="Prosent 2 3 4 5" xfId="51665" xr:uid="{00000000-0005-0000-0000-0000F8C20000}"/>
    <cellStyle name="Prosent 2 3 4 5 2" xfId="51666" xr:uid="{00000000-0005-0000-0000-0000F9C20000}"/>
    <cellStyle name="Prosent 2 3 4 6" xfId="51667" xr:uid="{00000000-0005-0000-0000-0000FAC20000}"/>
    <cellStyle name="Prosent 2 3 4_3. Chng in credit spreads" xfId="51668" xr:uid="{00000000-0005-0000-0000-0000FBC20000}"/>
    <cellStyle name="Prosent 2 3 5" xfId="51669" xr:uid="{00000000-0005-0000-0000-0000FCC20000}"/>
    <cellStyle name="Prosent 2 3 5 2" xfId="51670" xr:uid="{00000000-0005-0000-0000-0000FDC20000}"/>
    <cellStyle name="Prosent 2 3 5 2 2" xfId="51671" xr:uid="{00000000-0005-0000-0000-0000FEC20000}"/>
    <cellStyle name="Prosent 2 3 5 3" xfId="51672" xr:uid="{00000000-0005-0000-0000-0000FFC20000}"/>
    <cellStyle name="Prosent 2 3 5 3 2" xfId="51673" xr:uid="{00000000-0005-0000-0000-000000C30000}"/>
    <cellStyle name="Prosent 2 3 5 4" xfId="51674" xr:uid="{00000000-0005-0000-0000-000001C30000}"/>
    <cellStyle name="Prosent 2 3 5_3. Chng in credit spreads" xfId="51675" xr:uid="{00000000-0005-0000-0000-000002C30000}"/>
    <cellStyle name="Prosent 2 3 6" xfId="51676" xr:uid="{00000000-0005-0000-0000-000003C30000}"/>
    <cellStyle name="Prosent 2 3 6 2" xfId="51677" xr:uid="{00000000-0005-0000-0000-000004C30000}"/>
    <cellStyle name="Prosent 2 3 6 2 2" xfId="51678" xr:uid="{00000000-0005-0000-0000-000005C30000}"/>
    <cellStyle name="Prosent 2 3 6 3" xfId="51679" xr:uid="{00000000-0005-0000-0000-000006C30000}"/>
    <cellStyle name="Prosent 2 3 6_3. Chng in credit spreads" xfId="51680" xr:uid="{00000000-0005-0000-0000-000007C30000}"/>
    <cellStyle name="Prosent 2 3 7" xfId="51681" xr:uid="{00000000-0005-0000-0000-000008C30000}"/>
    <cellStyle name="Prosent 2 3 7 2" xfId="51682" xr:uid="{00000000-0005-0000-0000-000009C30000}"/>
    <cellStyle name="Prosent 2 3 7 2 2" xfId="51683" xr:uid="{00000000-0005-0000-0000-00000AC30000}"/>
    <cellStyle name="Prosent 2 3 7 3" xfId="51684" xr:uid="{00000000-0005-0000-0000-00000BC30000}"/>
    <cellStyle name="Prosent 2 3 7_3. Chng in credit spreads" xfId="51685" xr:uid="{00000000-0005-0000-0000-00000CC30000}"/>
    <cellStyle name="Prosent 2 3 8" xfId="51686" xr:uid="{00000000-0005-0000-0000-00000DC30000}"/>
    <cellStyle name="Prosent 2 3 8 2" xfId="51687" xr:uid="{00000000-0005-0000-0000-00000EC30000}"/>
    <cellStyle name="Prosent 2 3 8 2 2" xfId="51688" xr:uid="{00000000-0005-0000-0000-00000FC30000}"/>
    <cellStyle name="Prosent 2 3 8 3" xfId="51689" xr:uid="{00000000-0005-0000-0000-000010C30000}"/>
    <cellStyle name="Prosent 2 3 8_3. Chng in credit spreads" xfId="51690" xr:uid="{00000000-0005-0000-0000-000011C30000}"/>
    <cellStyle name="Prosent 2 3_3. Chng in credit spreads" xfId="51691" xr:uid="{00000000-0005-0000-0000-000012C30000}"/>
    <cellStyle name="Prosent 2 4" xfId="36076" xr:uid="{00000000-0005-0000-0000-000013C30000}"/>
    <cellStyle name="Prosent 2 4 2" xfId="36316" xr:uid="{00000000-0005-0000-0000-000014C30000}"/>
    <cellStyle name="Prosent 2 4 2 2" xfId="40162" xr:uid="{00000000-0005-0000-0000-000015C30000}"/>
    <cellStyle name="Prosent 2 4 2 2 2" xfId="51692" xr:uid="{00000000-0005-0000-0000-000016C30000}"/>
    <cellStyle name="Prosent 2 4 2 2 2 2" xfId="51693" xr:uid="{00000000-0005-0000-0000-000017C30000}"/>
    <cellStyle name="Prosent 2 4 2 2 3" xfId="51694" xr:uid="{00000000-0005-0000-0000-000018C30000}"/>
    <cellStyle name="Prosent 2 4 2 2_3. Chng in credit spreads" xfId="51695" xr:uid="{00000000-0005-0000-0000-000019C30000}"/>
    <cellStyle name="Prosent 2 4 2 3" xfId="40161" xr:uid="{00000000-0005-0000-0000-00001AC30000}"/>
    <cellStyle name="Prosent 2 4 2 3 2" xfId="51696" xr:uid="{00000000-0005-0000-0000-00001BC30000}"/>
    <cellStyle name="Prosent 2 4 2 3 2 2" xfId="51697" xr:uid="{00000000-0005-0000-0000-00001CC30000}"/>
    <cellStyle name="Prosent 2 4 2 3 3" xfId="51698" xr:uid="{00000000-0005-0000-0000-00001DC30000}"/>
    <cellStyle name="Prosent 2 4 2 3_3. Chng in credit spreads" xfId="51699" xr:uid="{00000000-0005-0000-0000-00001EC30000}"/>
    <cellStyle name="Prosent 2 4 2 4" xfId="51700" xr:uid="{00000000-0005-0000-0000-00001FC30000}"/>
    <cellStyle name="Prosent 2 4 2 4 2" xfId="51701" xr:uid="{00000000-0005-0000-0000-000020C30000}"/>
    <cellStyle name="Prosent 2 4 2 4 2 2" xfId="51702" xr:uid="{00000000-0005-0000-0000-000021C30000}"/>
    <cellStyle name="Prosent 2 4 2 4 3" xfId="51703" xr:uid="{00000000-0005-0000-0000-000022C30000}"/>
    <cellStyle name="Prosent 2 4 2 4_3. Chng in credit spreads" xfId="51704" xr:uid="{00000000-0005-0000-0000-000023C30000}"/>
    <cellStyle name="Prosent 2 4 2 5" xfId="51705" xr:uid="{00000000-0005-0000-0000-000024C30000}"/>
    <cellStyle name="Prosent 2 4 2 5 2" xfId="51706" xr:uid="{00000000-0005-0000-0000-000025C30000}"/>
    <cellStyle name="Prosent 2 4 2 6" xfId="51707" xr:uid="{00000000-0005-0000-0000-000026C30000}"/>
    <cellStyle name="Prosent 2 4 2_3. Chng in credit spreads" xfId="51708" xr:uid="{00000000-0005-0000-0000-000027C30000}"/>
    <cellStyle name="Prosent 2 4 3" xfId="40163" xr:uid="{00000000-0005-0000-0000-000028C30000}"/>
    <cellStyle name="Prosent 2 4 3 2" xfId="51709" xr:uid="{00000000-0005-0000-0000-000029C30000}"/>
    <cellStyle name="Prosent 2 4 3 2 2" xfId="51710" xr:uid="{00000000-0005-0000-0000-00002AC30000}"/>
    <cellStyle name="Prosent 2 4 3 3" xfId="51711" xr:uid="{00000000-0005-0000-0000-00002BC30000}"/>
    <cellStyle name="Prosent 2 4 3_3. Chng in credit spreads" xfId="51712" xr:uid="{00000000-0005-0000-0000-00002CC30000}"/>
    <cellStyle name="Prosent 2 4 4" xfId="40164" xr:uid="{00000000-0005-0000-0000-00002DC30000}"/>
    <cellStyle name="Prosent 2 4 4 2" xfId="51713" xr:uid="{00000000-0005-0000-0000-00002EC30000}"/>
    <cellStyle name="Prosent 2 4 4 2 2" xfId="51714" xr:uid="{00000000-0005-0000-0000-00002FC30000}"/>
    <cellStyle name="Prosent 2 4 4 3" xfId="51715" xr:uid="{00000000-0005-0000-0000-000030C30000}"/>
    <cellStyle name="Prosent 2 4 4_3. Chng in credit spreads" xfId="51716" xr:uid="{00000000-0005-0000-0000-000031C30000}"/>
    <cellStyle name="Prosent 2 4 5" xfId="40160" xr:uid="{00000000-0005-0000-0000-000032C30000}"/>
    <cellStyle name="Prosent 2 4 5 2" xfId="51717" xr:uid="{00000000-0005-0000-0000-000033C30000}"/>
    <cellStyle name="Prosent 2 4 5 2 2" xfId="51718" xr:uid="{00000000-0005-0000-0000-000034C30000}"/>
    <cellStyle name="Prosent 2 4 5 3" xfId="51719" xr:uid="{00000000-0005-0000-0000-000035C30000}"/>
    <cellStyle name="Prosent 2 4 5_3. Chng in credit spreads" xfId="51720" xr:uid="{00000000-0005-0000-0000-000036C30000}"/>
    <cellStyle name="Prosent 2 4 6" xfId="51721" xr:uid="{00000000-0005-0000-0000-000037C30000}"/>
    <cellStyle name="Prosent 2 4 6 2" xfId="51722" xr:uid="{00000000-0005-0000-0000-000038C30000}"/>
    <cellStyle name="Prosent 2 4 6 2 2" xfId="51723" xr:uid="{00000000-0005-0000-0000-000039C30000}"/>
    <cellStyle name="Prosent 2 4 6 3" xfId="51724" xr:uid="{00000000-0005-0000-0000-00003AC30000}"/>
    <cellStyle name="Prosent 2 4 6_3. Chng in credit spreads" xfId="51725" xr:uid="{00000000-0005-0000-0000-00003BC30000}"/>
    <cellStyle name="Prosent 2 4 7" xfId="51726" xr:uid="{00000000-0005-0000-0000-00003CC30000}"/>
    <cellStyle name="Prosent 2 4_3. Chng in credit spreads" xfId="51727" xr:uid="{00000000-0005-0000-0000-00003DC30000}"/>
    <cellStyle name="Prosent 2 5" xfId="36105" xr:uid="{00000000-0005-0000-0000-00003EC30000}"/>
    <cellStyle name="Prosent 2 5 2" xfId="40166" xr:uid="{00000000-0005-0000-0000-00003FC30000}"/>
    <cellStyle name="Prosent 2 5 2 2" xfId="51728" xr:uid="{00000000-0005-0000-0000-000040C30000}"/>
    <cellStyle name="Prosent 2 5 2 2 2" xfId="51729" xr:uid="{00000000-0005-0000-0000-000041C30000}"/>
    <cellStyle name="Prosent 2 5 2 2 2 2" xfId="51730" xr:uid="{00000000-0005-0000-0000-000042C30000}"/>
    <cellStyle name="Prosent 2 5 2 2 3" xfId="51731" xr:uid="{00000000-0005-0000-0000-000043C30000}"/>
    <cellStyle name="Prosent 2 5 2 2_3. Chng in credit spreads" xfId="51732" xr:uid="{00000000-0005-0000-0000-000044C30000}"/>
    <cellStyle name="Prosent 2 5 2 3" xfId="51733" xr:uid="{00000000-0005-0000-0000-000045C30000}"/>
    <cellStyle name="Prosent 2 5 2 3 2" xfId="51734" xr:uid="{00000000-0005-0000-0000-000046C30000}"/>
    <cellStyle name="Prosent 2 5 2 3 2 2" xfId="51735" xr:uid="{00000000-0005-0000-0000-000047C30000}"/>
    <cellStyle name="Prosent 2 5 2 3 3" xfId="51736" xr:uid="{00000000-0005-0000-0000-000048C30000}"/>
    <cellStyle name="Prosent 2 5 2 3_3. Chng in credit spreads" xfId="51737" xr:uid="{00000000-0005-0000-0000-000049C30000}"/>
    <cellStyle name="Prosent 2 5 2 4" xfId="51738" xr:uid="{00000000-0005-0000-0000-00004AC30000}"/>
    <cellStyle name="Prosent 2 5 2 4 2" xfId="51739" xr:uid="{00000000-0005-0000-0000-00004BC30000}"/>
    <cellStyle name="Prosent 2 5 2 4 2 2" xfId="51740" xr:uid="{00000000-0005-0000-0000-00004CC30000}"/>
    <cellStyle name="Prosent 2 5 2 4 3" xfId="51741" xr:uid="{00000000-0005-0000-0000-00004DC30000}"/>
    <cellStyle name="Prosent 2 5 2 4_3. Chng in credit spreads" xfId="51742" xr:uid="{00000000-0005-0000-0000-00004EC30000}"/>
    <cellStyle name="Prosent 2 5 2 5" xfId="51743" xr:uid="{00000000-0005-0000-0000-00004FC30000}"/>
    <cellStyle name="Prosent 2 5 2 5 2" xfId="51744" xr:uid="{00000000-0005-0000-0000-000050C30000}"/>
    <cellStyle name="Prosent 2 5 2 6" xfId="51745" xr:uid="{00000000-0005-0000-0000-000051C30000}"/>
    <cellStyle name="Prosent 2 5 2_3. Chng in credit spreads" xfId="51746" xr:uid="{00000000-0005-0000-0000-000052C30000}"/>
    <cellStyle name="Prosent 2 5 3" xfId="40167" xr:uid="{00000000-0005-0000-0000-000053C30000}"/>
    <cellStyle name="Prosent 2 5 3 2" xfId="51747" xr:uid="{00000000-0005-0000-0000-000054C30000}"/>
    <cellStyle name="Prosent 2 5 3 2 2" xfId="51748" xr:uid="{00000000-0005-0000-0000-000055C30000}"/>
    <cellStyle name="Prosent 2 5 3 3" xfId="51749" xr:uid="{00000000-0005-0000-0000-000056C30000}"/>
    <cellStyle name="Prosent 2 5 3_3. Chng in credit spreads" xfId="51750" xr:uid="{00000000-0005-0000-0000-000057C30000}"/>
    <cellStyle name="Prosent 2 5 4" xfId="40165" xr:uid="{00000000-0005-0000-0000-000058C30000}"/>
    <cellStyle name="Prosent 2 5 4 2" xfId="51751" xr:uid="{00000000-0005-0000-0000-000059C30000}"/>
    <cellStyle name="Prosent 2 5 4 2 2" xfId="51752" xr:uid="{00000000-0005-0000-0000-00005AC30000}"/>
    <cellStyle name="Prosent 2 5 4 3" xfId="51753" xr:uid="{00000000-0005-0000-0000-00005BC30000}"/>
    <cellStyle name="Prosent 2 5 4_3. Chng in credit spreads" xfId="51754" xr:uid="{00000000-0005-0000-0000-00005CC30000}"/>
    <cellStyle name="Prosent 2 5 5" xfId="51755" xr:uid="{00000000-0005-0000-0000-00005DC30000}"/>
    <cellStyle name="Prosent 2 5 5 2" xfId="51756" xr:uid="{00000000-0005-0000-0000-00005EC30000}"/>
    <cellStyle name="Prosent 2 5 5 2 2" xfId="51757" xr:uid="{00000000-0005-0000-0000-00005FC30000}"/>
    <cellStyle name="Prosent 2 5 5 3" xfId="51758" xr:uid="{00000000-0005-0000-0000-000060C30000}"/>
    <cellStyle name="Prosent 2 5 5_3. Chng in credit spreads" xfId="51759" xr:uid="{00000000-0005-0000-0000-000061C30000}"/>
    <cellStyle name="Prosent 2 5 6" xfId="51760" xr:uid="{00000000-0005-0000-0000-000062C30000}"/>
    <cellStyle name="Prosent 2 5 6 2" xfId="51761" xr:uid="{00000000-0005-0000-0000-000063C30000}"/>
    <cellStyle name="Prosent 2 5 6 2 2" xfId="51762" xr:uid="{00000000-0005-0000-0000-000064C30000}"/>
    <cellStyle name="Prosent 2 5 6 3" xfId="51763" xr:uid="{00000000-0005-0000-0000-000065C30000}"/>
    <cellStyle name="Prosent 2 5 6_3. Chng in credit spreads" xfId="51764" xr:uid="{00000000-0005-0000-0000-000066C30000}"/>
    <cellStyle name="Prosent 2 5 7" xfId="51765" xr:uid="{00000000-0005-0000-0000-000067C30000}"/>
    <cellStyle name="Prosent 2 5_3. Chng in credit spreads" xfId="51766" xr:uid="{00000000-0005-0000-0000-000068C30000}"/>
    <cellStyle name="Prosent 2 6" xfId="35985" xr:uid="{00000000-0005-0000-0000-000069C30000}"/>
    <cellStyle name="Prosent 2 6 2" xfId="40168" xr:uid="{00000000-0005-0000-0000-00006AC30000}"/>
    <cellStyle name="Prosent 2 6 2 2" xfId="51767" xr:uid="{00000000-0005-0000-0000-00006BC30000}"/>
    <cellStyle name="Prosent 2 6 2 2 2" xfId="51768" xr:uid="{00000000-0005-0000-0000-00006CC30000}"/>
    <cellStyle name="Prosent 2 6 2 2 2 2" xfId="51769" xr:uid="{00000000-0005-0000-0000-00006DC30000}"/>
    <cellStyle name="Prosent 2 6 2 2 3" xfId="51770" xr:uid="{00000000-0005-0000-0000-00006EC30000}"/>
    <cellStyle name="Prosent 2 6 2 2_3. Chng in credit spreads" xfId="51771" xr:uid="{00000000-0005-0000-0000-00006FC30000}"/>
    <cellStyle name="Prosent 2 6 2 3" xfId="51772" xr:uid="{00000000-0005-0000-0000-000070C30000}"/>
    <cellStyle name="Prosent 2 6 2 3 2" xfId="51773" xr:uid="{00000000-0005-0000-0000-000071C30000}"/>
    <cellStyle name="Prosent 2 6 2 3 2 2" xfId="51774" xr:uid="{00000000-0005-0000-0000-000072C30000}"/>
    <cellStyle name="Prosent 2 6 2 3 3" xfId="51775" xr:uid="{00000000-0005-0000-0000-000073C30000}"/>
    <cellStyle name="Prosent 2 6 2 3_3. Chng in credit spreads" xfId="51776" xr:uid="{00000000-0005-0000-0000-000074C30000}"/>
    <cellStyle name="Prosent 2 6 2 4" xfId="51777" xr:uid="{00000000-0005-0000-0000-000075C30000}"/>
    <cellStyle name="Prosent 2 6 2 4 2" xfId="51778" xr:uid="{00000000-0005-0000-0000-000076C30000}"/>
    <cellStyle name="Prosent 2 6 2 4 2 2" xfId="51779" xr:uid="{00000000-0005-0000-0000-000077C30000}"/>
    <cellStyle name="Prosent 2 6 2 4 3" xfId="51780" xr:uid="{00000000-0005-0000-0000-000078C30000}"/>
    <cellStyle name="Prosent 2 6 2 4_3. Chng in credit spreads" xfId="51781" xr:uid="{00000000-0005-0000-0000-000079C30000}"/>
    <cellStyle name="Prosent 2 6 2 5" xfId="51782" xr:uid="{00000000-0005-0000-0000-00007AC30000}"/>
    <cellStyle name="Prosent 2 6 2 5 2" xfId="51783" xr:uid="{00000000-0005-0000-0000-00007BC30000}"/>
    <cellStyle name="Prosent 2 6 2 6" xfId="51784" xr:uid="{00000000-0005-0000-0000-00007CC30000}"/>
    <cellStyle name="Prosent 2 6 2_3. Chng in credit spreads" xfId="51785" xr:uid="{00000000-0005-0000-0000-00007DC30000}"/>
    <cellStyle name="Prosent 2 6 3" xfId="51786" xr:uid="{00000000-0005-0000-0000-00007EC30000}"/>
    <cellStyle name="Prosent 2 6 3 2" xfId="51787" xr:uid="{00000000-0005-0000-0000-00007FC30000}"/>
    <cellStyle name="Prosent 2 6 3 2 2" xfId="51788" xr:uid="{00000000-0005-0000-0000-000080C30000}"/>
    <cellStyle name="Prosent 2 6 3 3" xfId="51789" xr:uid="{00000000-0005-0000-0000-000081C30000}"/>
    <cellStyle name="Prosent 2 6 3_3. Chng in credit spreads" xfId="51790" xr:uid="{00000000-0005-0000-0000-000082C30000}"/>
    <cellStyle name="Prosent 2 6 4" xfId="51791" xr:uid="{00000000-0005-0000-0000-000083C30000}"/>
    <cellStyle name="Prosent 2 6 4 2" xfId="51792" xr:uid="{00000000-0005-0000-0000-000084C30000}"/>
    <cellStyle name="Prosent 2 6 4 2 2" xfId="51793" xr:uid="{00000000-0005-0000-0000-000085C30000}"/>
    <cellStyle name="Prosent 2 6 4 3" xfId="51794" xr:uid="{00000000-0005-0000-0000-000086C30000}"/>
    <cellStyle name="Prosent 2 6 4_3. Chng in credit spreads" xfId="51795" xr:uid="{00000000-0005-0000-0000-000087C30000}"/>
    <cellStyle name="Prosent 2 6 5" xfId="51796" xr:uid="{00000000-0005-0000-0000-000088C30000}"/>
    <cellStyle name="Prosent 2 6 5 2" xfId="51797" xr:uid="{00000000-0005-0000-0000-000089C30000}"/>
    <cellStyle name="Prosent 2 6 5 2 2" xfId="51798" xr:uid="{00000000-0005-0000-0000-00008AC30000}"/>
    <cellStyle name="Prosent 2 6 5 3" xfId="51799" xr:uid="{00000000-0005-0000-0000-00008BC30000}"/>
    <cellStyle name="Prosent 2 6 5_3. Chng in credit spreads" xfId="51800" xr:uid="{00000000-0005-0000-0000-00008CC30000}"/>
    <cellStyle name="Prosent 2 6 6" xfId="51801" xr:uid="{00000000-0005-0000-0000-00008DC30000}"/>
    <cellStyle name="Prosent 2 6 6 2" xfId="51802" xr:uid="{00000000-0005-0000-0000-00008EC30000}"/>
    <cellStyle name="Prosent 2 6 7" xfId="51803" xr:uid="{00000000-0005-0000-0000-00008FC30000}"/>
    <cellStyle name="Prosent 2 6_3. Chng in credit spreads" xfId="51804" xr:uid="{00000000-0005-0000-0000-000090C30000}"/>
    <cellStyle name="Prosent 2 7" xfId="36099" xr:uid="{00000000-0005-0000-0000-000091C30000}"/>
    <cellStyle name="Prosent 2 7 2" xfId="40169" xr:uid="{00000000-0005-0000-0000-000092C30000}"/>
    <cellStyle name="Prosent 2 7 2 2" xfId="51805" xr:uid="{00000000-0005-0000-0000-000093C30000}"/>
    <cellStyle name="Prosent 2 7 2 2 2" xfId="51806" xr:uid="{00000000-0005-0000-0000-000094C30000}"/>
    <cellStyle name="Prosent 2 7 2 2 2 2" xfId="51807" xr:uid="{00000000-0005-0000-0000-000095C30000}"/>
    <cellStyle name="Prosent 2 7 2 2 3" xfId="51808" xr:uid="{00000000-0005-0000-0000-000096C30000}"/>
    <cellStyle name="Prosent 2 7 2 2_3. Chng in credit spreads" xfId="51809" xr:uid="{00000000-0005-0000-0000-000097C30000}"/>
    <cellStyle name="Prosent 2 7 2 3" xfId="51810" xr:uid="{00000000-0005-0000-0000-000098C30000}"/>
    <cellStyle name="Prosent 2 7 2 3 2" xfId="51811" xr:uid="{00000000-0005-0000-0000-000099C30000}"/>
    <cellStyle name="Prosent 2 7 2 3 2 2" xfId="51812" xr:uid="{00000000-0005-0000-0000-00009AC30000}"/>
    <cellStyle name="Prosent 2 7 2 3 3" xfId="51813" xr:uid="{00000000-0005-0000-0000-00009BC30000}"/>
    <cellStyle name="Prosent 2 7 2 3_3. Chng in credit spreads" xfId="51814" xr:uid="{00000000-0005-0000-0000-00009CC30000}"/>
    <cellStyle name="Prosent 2 7 2 4" xfId="51815" xr:uid="{00000000-0005-0000-0000-00009DC30000}"/>
    <cellStyle name="Prosent 2 7 2 4 2" xfId="51816" xr:uid="{00000000-0005-0000-0000-00009EC30000}"/>
    <cellStyle name="Prosent 2 7 2 5" xfId="51817" xr:uid="{00000000-0005-0000-0000-00009FC30000}"/>
    <cellStyle name="Prosent 2 7 2_3. Chng in credit spreads" xfId="51818" xr:uid="{00000000-0005-0000-0000-0000A0C30000}"/>
    <cellStyle name="Prosent 2 7 3" xfId="51819" xr:uid="{00000000-0005-0000-0000-0000A1C30000}"/>
    <cellStyle name="Prosent 2 7 3 2" xfId="51820" xr:uid="{00000000-0005-0000-0000-0000A2C30000}"/>
    <cellStyle name="Prosent 2 7 3 2 2" xfId="51821" xr:uid="{00000000-0005-0000-0000-0000A3C30000}"/>
    <cellStyle name="Prosent 2 7 3 3" xfId="51822" xr:uid="{00000000-0005-0000-0000-0000A4C30000}"/>
    <cellStyle name="Prosent 2 7 3_3. Chng in credit spreads" xfId="51823" xr:uid="{00000000-0005-0000-0000-0000A5C30000}"/>
    <cellStyle name="Prosent 2 7 4" xfId="51824" xr:uid="{00000000-0005-0000-0000-0000A6C30000}"/>
    <cellStyle name="Prosent 2 7 4 2" xfId="51825" xr:uid="{00000000-0005-0000-0000-0000A7C30000}"/>
    <cellStyle name="Prosent 2 7 4 2 2" xfId="51826" xr:uid="{00000000-0005-0000-0000-0000A8C30000}"/>
    <cellStyle name="Prosent 2 7 4 3" xfId="51827" xr:uid="{00000000-0005-0000-0000-0000A9C30000}"/>
    <cellStyle name="Prosent 2 7 4_3. Chng in credit spreads" xfId="51828" xr:uid="{00000000-0005-0000-0000-0000AAC30000}"/>
    <cellStyle name="Prosent 2 7 5" xfId="51829" xr:uid="{00000000-0005-0000-0000-0000ABC30000}"/>
    <cellStyle name="Prosent 2 7 5 2" xfId="51830" xr:uid="{00000000-0005-0000-0000-0000ACC30000}"/>
    <cellStyle name="Prosent 2 7 5 2 2" xfId="51831" xr:uid="{00000000-0005-0000-0000-0000ADC30000}"/>
    <cellStyle name="Prosent 2 7 5 3" xfId="51832" xr:uid="{00000000-0005-0000-0000-0000AEC30000}"/>
    <cellStyle name="Prosent 2 7 5_3. Chng in credit spreads" xfId="51833" xr:uid="{00000000-0005-0000-0000-0000AFC30000}"/>
    <cellStyle name="Prosent 2 7 6" xfId="51834" xr:uid="{00000000-0005-0000-0000-0000B0C30000}"/>
    <cellStyle name="Prosent 2 7 6 2" xfId="51835" xr:uid="{00000000-0005-0000-0000-0000B1C30000}"/>
    <cellStyle name="Prosent 2 7 7" xfId="51836" xr:uid="{00000000-0005-0000-0000-0000B2C30000}"/>
    <cellStyle name="Prosent 2 7_3. Chng in credit spreads" xfId="51837" xr:uid="{00000000-0005-0000-0000-0000B3C30000}"/>
    <cellStyle name="Prosent 2 8" xfId="36911" xr:uid="{00000000-0005-0000-0000-0000B4C30000}"/>
    <cellStyle name="Prosent 2 8 2" xfId="51838" xr:uid="{00000000-0005-0000-0000-0000B5C30000}"/>
    <cellStyle name="Prosent 2 8 2 2" xfId="51839" xr:uid="{00000000-0005-0000-0000-0000B6C30000}"/>
    <cellStyle name="Prosent 2 8 3" xfId="51840" xr:uid="{00000000-0005-0000-0000-0000B7C30000}"/>
    <cellStyle name="Prosent 2 8 3 2" xfId="51841" xr:uid="{00000000-0005-0000-0000-0000B8C30000}"/>
    <cellStyle name="Prosent 2 8 4" xfId="51842" xr:uid="{00000000-0005-0000-0000-0000B9C30000}"/>
    <cellStyle name="Prosent 2 8 4 2" xfId="51843" xr:uid="{00000000-0005-0000-0000-0000BAC30000}"/>
    <cellStyle name="Prosent 2 8 5" xfId="51844" xr:uid="{00000000-0005-0000-0000-0000BBC30000}"/>
    <cellStyle name="Prosent 2 8 5 2" xfId="51845" xr:uid="{00000000-0005-0000-0000-0000BCC30000}"/>
    <cellStyle name="Prosent 2 8 6" xfId="51846" xr:uid="{00000000-0005-0000-0000-0000BDC30000}"/>
    <cellStyle name="Prosent 2 8_3. Chng in credit spreads" xfId="51847" xr:uid="{00000000-0005-0000-0000-0000BEC30000}"/>
    <cellStyle name="Prosent 2 9" xfId="51848" xr:uid="{00000000-0005-0000-0000-0000BFC30000}"/>
    <cellStyle name="Prosent 2 9 2" xfId="51849" xr:uid="{00000000-0005-0000-0000-0000C0C30000}"/>
    <cellStyle name="Prosent 2 9 2 2" xfId="51850" xr:uid="{00000000-0005-0000-0000-0000C1C30000}"/>
    <cellStyle name="Prosent 2 9 2 2 2" xfId="51851" xr:uid="{00000000-0005-0000-0000-0000C2C30000}"/>
    <cellStyle name="Prosent 2 9 2 3" xfId="51852" xr:uid="{00000000-0005-0000-0000-0000C3C30000}"/>
    <cellStyle name="Prosent 2 9 2_3. Chng in credit spreads" xfId="51853" xr:uid="{00000000-0005-0000-0000-0000C4C30000}"/>
    <cellStyle name="Prosent 2 9 3" xfId="51854" xr:uid="{00000000-0005-0000-0000-0000C5C30000}"/>
    <cellStyle name="Prosent 2 9 3 2" xfId="51855" xr:uid="{00000000-0005-0000-0000-0000C6C30000}"/>
    <cellStyle name="Prosent 2 9 3 2 2" xfId="51856" xr:uid="{00000000-0005-0000-0000-0000C7C30000}"/>
    <cellStyle name="Prosent 2 9 3 3" xfId="51857" xr:uid="{00000000-0005-0000-0000-0000C8C30000}"/>
    <cellStyle name="Prosent 2 9 3_3. Chng in credit spreads" xfId="51858" xr:uid="{00000000-0005-0000-0000-0000C9C30000}"/>
    <cellStyle name="Prosent 2 9 4" xfId="51859" xr:uid="{00000000-0005-0000-0000-0000CAC30000}"/>
    <cellStyle name="Prosent 2 9 4 2" xfId="51860" xr:uid="{00000000-0005-0000-0000-0000CBC30000}"/>
    <cellStyle name="Prosent 2 9 5" xfId="51861" xr:uid="{00000000-0005-0000-0000-0000CCC30000}"/>
    <cellStyle name="Prosent 2 9_3. Chng in credit spreads" xfId="51862" xr:uid="{00000000-0005-0000-0000-0000CDC30000}"/>
    <cellStyle name="Prosent 2_3. Chng in credit spreads" xfId="51863" xr:uid="{00000000-0005-0000-0000-0000CEC30000}"/>
    <cellStyle name="Prosent 20" xfId="51864" xr:uid="{00000000-0005-0000-0000-0000CFC30000}"/>
    <cellStyle name="Prosent 20 2" xfId="51865"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6"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7" xr:uid="{00000000-0005-0000-0000-0000E0C30000}"/>
    <cellStyle name="Prosent 3 3 3 2" xfId="51868" xr:uid="{00000000-0005-0000-0000-0000E1C30000}"/>
    <cellStyle name="Prosent 3 3 4" xfId="51869" xr:uid="{00000000-0005-0000-0000-0000E2C30000}"/>
    <cellStyle name="Prosent 3 3_3. Chng in credit spreads" xfId="51870"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1"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2" xr:uid="{00000000-0005-0000-0000-0000EDC30000}"/>
    <cellStyle name="Prosent 3_3. Chng in credit spreads" xfId="51872" xr:uid="{00000000-0005-0000-0000-0000EEC30000}"/>
    <cellStyle name="Prosent 4" xfId="9887" xr:uid="{00000000-0005-0000-0000-0000EFC30000}"/>
    <cellStyle name="Prosent 4 10" xfId="36913"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3" xr:uid="{00000000-0005-0000-0000-0000F5C30000}"/>
    <cellStyle name="Prosent 4 2_3. Chng in credit spreads" xfId="51874"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5"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6" xr:uid="{00000000-0005-0000-0000-00000DC40000}"/>
    <cellStyle name="Prosent 5" xfId="9893" xr:uid="{00000000-0005-0000-0000-00000EC40000}"/>
    <cellStyle name="Prosent 5 10" xfId="36914"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7"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5" xr:uid="{00000000-0005-0000-0000-000017C40000}"/>
    <cellStyle name="Prosent 5 2_3. Chng in credit spreads" xfId="51878"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9"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80"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1"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6"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7"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8"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2"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3"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20" xr:uid="{00000000-0005-0000-0000-000058C40000}"/>
    <cellStyle name="Prosent 7 2_3. Chng in credit spreads" xfId="51884"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5"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9" xr:uid="{00000000-0005-0000-0000-000061C40000}"/>
    <cellStyle name="Prosent 7 5 2" xfId="51886" xr:uid="{00000000-0005-0000-0000-000062C40000}"/>
    <cellStyle name="Prosent 7_3. Chng in credit spreads" xfId="51887"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8" xr:uid="{00000000-0005-0000-0000-000068C40000}"/>
    <cellStyle name="Prosent 8 2_3. Chng in credit spreads" xfId="51889"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1" xr:uid="{00000000-0005-0000-0000-00006EC40000}"/>
    <cellStyle name="Prosent 8_3. Chng in credit spreads" xfId="51890"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1"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2" xr:uid="{00000000-0005-0000-0000-000079C40000}"/>
    <cellStyle name="Prosent 9 5" xfId="36922" xr:uid="{00000000-0005-0000-0000-00007AC40000}"/>
    <cellStyle name="Prosent 9_3. Chng in credit spreads" xfId="51893"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4"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5"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6" xr:uid="{00000000-0005-0000-0000-000098C40000}"/>
    <cellStyle name="RaekkeNiv1 2 2 2" xfId="51897" xr:uid="{00000000-0005-0000-0000-000099C40000}"/>
    <cellStyle name="RaekkeNiv1 2 2 3" xfId="51898" xr:uid="{00000000-0005-0000-0000-00009AC40000}"/>
    <cellStyle name="RaekkeNiv1 2 2 4" xfId="51899" xr:uid="{00000000-0005-0000-0000-00009BC40000}"/>
    <cellStyle name="RaekkeNiv1 2 2_Results &amp; key fig." xfId="51900" xr:uid="{00000000-0005-0000-0000-00009CC40000}"/>
    <cellStyle name="RaekkeNiv1 2 3" xfId="51901" xr:uid="{00000000-0005-0000-0000-00009DC40000}"/>
    <cellStyle name="RaekkeNiv1 2 4" xfId="51902" xr:uid="{00000000-0005-0000-0000-00009EC40000}"/>
    <cellStyle name="RaekkeNiv1 2 5" xfId="51903" xr:uid="{00000000-0005-0000-0000-00009FC40000}"/>
    <cellStyle name="RaekkeNiv1 2_3. Chng in credit spreads" xfId="51904" xr:uid="{00000000-0005-0000-0000-0000A0C40000}"/>
    <cellStyle name="RaekkeNiv1 3" xfId="51905" xr:uid="{00000000-0005-0000-0000-0000A1C40000}"/>
    <cellStyle name="RaekkeNiv1 3 2" xfId="51906" xr:uid="{00000000-0005-0000-0000-0000A2C40000}"/>
    <cellStyle name="RaekkeNiv1 3 3" xfId="51907" xr:uid="{00000000-0005-0000-0000-0000A3C40000}"/>
    <cellStyle name="RaekkeNiv1 3 4" xfId="51908" xr:uid="{00000000-0005-0000-0000-0000A4C40000}"/>
    <cellStyle name="RaekkeNiv1 4" xfId="51909" xr:uid="{00000000-0005-0000-0000-0000A5C40000}"/>
    <cellStyle name="RaekkeNiv1 5" xfId="51910" xr:uid="{00000000-0005-0000-0000-0000A6C40000}"/>
    <cellStyle name="RaekkeNiv1 6" xfId="51911" xr:uid="{00000000-0005-0000-0000-0000A7C40000}"/>
    <cellStyle name="RaekkeNiv1_3. Chng in credit spreads" xfId="51912" xr:uid="{00000000-0005-0000-0000-0000A8C40000}"/>
    <cellStyle name="RaekkeNiv2" xfId="9942" xr:uid="{00000000-0005-0000-0000-0000A9C40000}"/>
    <cellStyle name="RaekkeNiv2 2" xfId="34447" xr:uid="{00000000-0005-0000-0000-0000AAC40000}"/>
    <cellStyle name="RaekkeNiv2 2 2" xfId="51913" xr:uid="{00000000-0005-0000-0000-0000ABC40000}"/>
    <cellStyle name="RaekkeNiv2 2 2 2" xfId="51914" xr:uid="{00000000-0005-0000-0000-0000ACC40000}"/>
    <cellStyle name="RaekkeNiv2 2 2 3" xfId="51915" xr:uid="{00000000-0005-0000-0000-0000ADC40000}"/>
    <cellStyle name="RaekkeNiv2 2 2 4" xfId="51916" xr:uid="{00000000-0005-0000-0000-0000AEC40000}"/>
    <cellStyle name="RaekkeNiv2 2 2_Results &amp; key fig." xfId="51917" xr:uid="{00000000-0005-0000-0000-0000AFC40000}"/>
    <cellStyle name="RaekkeNiv2 2 3" xfId="51918" xr:uid="{00000000-0005-0000-0000-0000B0C40000}"/>
    <cellStyle name="RaekkeNiv2 2 4" xfId="51919" xr:uid="{00000000-0005-0000-0000-0000B1C40000}"/>
    <cellStyle name="RaekkeNiv2 2 5" xfId="51920" xr:uid="{00000000-0005-0000-0000-0000B2C40000}"/>
    <cellStyle name="RaekkeNiv2 2_3. Chng in credit spreads" xfId="51921" xr:uid="{00000000-0005-0000-0000-0000B3C40000}"/>
    <cellStyle name="RaekkeNiv2 3" xfId="34448" xr:uid="{00000000-0005-0000-0000-0000B4C40000}"/>
    <cellStyle name="RaekkeNiv2 3 2" xfId="51922" xr:uid="{00000000-0005-0000-0000-0000B5C40000}"/>
    <cellStyle name="RaekkeNiv2 3 3" xfId="51923" xr:uid="{00000000-0005-0000-0000-0000B6C40000}"/>
    <cellStyle name="RaekkeNiv2 3 4" xfId="51924" xr:uid="{00000000-0005-0000-0000-0000B7C40000}"/>
    <cellStyle name="RaekkeNiv2 3 5" xfId="51925" xr:uid="{00000000-0005-0000-0000-0000B8C40000}"/>
    <cellStyle name="RaekkeNiv2 4" xfId="51926" xr:uid="{00000000-0005-0000-0000-0000B9C40000}"/>
    <cellStyle name="RaekkeNiv2 5" xfId="51927" xr:uid="{00000000-0005-0000-0000-0000BAC40000}"/>
    <cellStyle name="RaekkeNiv2 6" xfId="51928" xr:uid="{00000000-0005-0000-0000-0000BBC40000}"/>
    <cellStyle name="RaekkeNiv2_3. Chng in credit spreads" xfId="51929" xr:uid="{00000000-0005-0000-0000-0000BCC40000}"/>
    <cellStyle name="RaekkeNiv3" xfId="34449" xr:uid="{00000000-0005-0000-0000-0000BDC40000}"/>
    <cellStyle name="RaekkeNiv3 2" xfId="34450" xr:uid="{00000000-0005-0000-0000-0000BEC40000}"/>
    <cellStyle name="RaekkeNiv3 2 2" xfId="51930" xr:uid="{00000000-0005-0000-0000-0000BFC40000}"/>
    <cellStyle name="RaekkeNiv3 2 2 2" xfId="51931" xr:uid="{00000000-0005-0000-0000-0000C0C40000}"/>
    <cellStyle name="RaekkeNiv3 2 2 3" xfId="51932" xr:uid="{00000000-0005-0000-0000-0000C1C40000}"/>
    <cellStyle name="RaekkeNiv3 2 2 4" xfId="51933" xr:uid="{00000000-0005-0000-0000-0000C2C40000}"/>
    <cellStyle name="RaekkeNiv3 2 2_Results &amp; key fig." xfId="51934" xr:uid="{00000000-0005-0000-0000-0000C3C40000}"/>
    <cellStyle name="RaekkeNiv3 2 3" xfId="51935" xr:uid="{00000000-0005-0000-0000-0000C4C40000}"/>
    <cellStyle name="RaekkeNiv3 2 4" xfId="51936" xr:uid="{00000000-0005-0000-0000-0000C5C40000}"/>
    <cellStyle name="RaekkeNiv3 2 5" xfId="51937" xr:uid="{00000000-0005-0000-0000-0000C6C40000}"/>
    <cellStyle name="RaekkeNiv3 2_3. Chng in credit spreads" xfId="51938" xr:uid="{00000000-0005-0000-0000-0000C7C40000}"/>
    <cellStyle name="RaekkeNiv3 3" xfId="34451" xr:uid="{00000000-0005-0000-0000-0000C8C40000}"/>
    <cellStyle name="RaekkeNiv3 3 2" xfId="51939" xr:uid="{00000000-0005-0000-0000-0000C9C40000}"/>
    <cellStyle name="RaekkeNiv3 3 3" xfId="51940" xr:uid="{00000000-0005-0000-0000-0000CAC40000}"/>
    <cellStyle name="RaekkeNiv3 3 4" xfId="51941" xr:uid="{00000000-0005-0000-0000-0000CBC40000}"/>
    <cellStyle name="RaekkeNiv3 3 5" xfId="51942" xr:uid="{00000000-0005-0000-0000-0000CCC40000}"/>
    <cellStyle name="RaekkeNiv3 4" xfId="51943" xr:uid="{00000000-0005-0000-0000-0000CDC40000}"/>
    <cellStyle name="RaekkeNiv3 5" xfId="51944" xr:uid="{00000000-0005-0000-0000-0000CEC40000}"/>
    <cellStyle name="RaekkeNiv3 6" xfId="51945" xr:uid="{00000000-0005-0000-0000-0000CFC40000}"/>
    <cellStyle name="RaekkeNiv3_3. Chng in credit spreads" xfId="51946" xr:uid="{00000000-0005-0000-0000-0000D0C40000}"/>
    <cellStyle name="RaekkeNiv4" xfId="34452" xr:uid="{00000000-0005-0000-0000-0000D1C40000}"/>
    <cellStyle name="RaekkeNiv4 2" xfId="34453" xr:uid="{00000000-0005-0000-0000-0000D2C40000}"/>
    <cellStyle name="RaekkeNiv4 2 2" xfId="51947" xr:uid="{00000000-0005-0000-0000-0000D3C40000}"/>
    <cellStyle name="RaekkeNiv4 2 2 2" xfId="51948" xr:uid="{00000000-0005-0000-0000-0000D4C40000}"/>
    <cellStyle name="RaekkeNiv4 2 2 3" xfId="51949" xr:uid="{00000000-0005-0000-0000-0000D5C40000}"/>
    <cellStyle name="RaekkeNiv4 2 2 4" xfId="51950" xr:uid="{00000000-0005-0000-0000-0000D6C40000}"/>
    <cellStyle name="RaekkeNiv4 2 2_Results &amp; key fig." xfId="51951" xr:uid="{00000000-0005-0000-0000-0000D7C40000}"/>
    <cellStyle name="RaekkeNiv4 2 3" xfId="51952" xr:uid="{00000000-0005-0000-0000-0000D8C40000}"/>
    <cellStyle name="RaekkeNiv4 2 4" xfId="51953" xr:uid="{00000000-0005-0000-0000-0000D9C40000}"/>
    <cellStyle name="RaekkeNiv4 2 5" xfId="51954" xr:uid="{00000000-0005-0000-0000-0000DAC40000}"/>
    <cellStyle name="RaekkeNiv4 2_3. Chng in credit spreads" xfId="51955" xr:uid="{00000000-0005-0000-0000-0000DBC40000}"/>
    <cellStyle name="RaekkeNiv4 3" xfId="34454" xr:uid="{00000000-0005-0000-0000-0000DCC40000}"/>
    <cellStyle name="RaekkeNiv4 3 2" xfId="51956" xr:uid="{00000000-0005-0000-0000-0000DDC40000}"/>
    <cellStyle name="RaekkeNiv4 3 3" xfId="51957" xr:uid="{00000000-0005-0000-0000-0000DEC40000}"/>
    <cellStyle name="RaekkeNiv4 3 4" xfId="51958" xr:uid="{00000000-0005-0000-0000-0000DFC40000}"/>
    <cellStyle name="RaekkeNiv4 3 5" xfId="51959" xr:uid="{00000000-0005-0000-0000-0000E0C40000}"/>
    <cellStyle name="RaekkeNiv4 4" xfId="51960" xr:uid="{00000000-0005-0000-0000-0000E1C40000}"/>
    <cellStyle name="RaekkeNiv4 5" xfId="51961" xr:uid="{00000000-0005-0000-0000-0000E2C40000}"/>
    <cellStyle name="RaekkeNiv4 6" xfId="51962" xr:uid="{00000000-0005-0000-0000-0000E3C40000}"/>
    <cellStyle name="RaekkeNiv4_3. Chng in credit spreads" xfId="51963"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4"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5"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6"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7"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8"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50"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9"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3" xr:uid="{00000000-0005-0000-0000-00007FC60000}"/>
    <cellStyle name="Skaičiavimas_A02" xfId="55651"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70" xr:uid="{00000000-0005-0000-0000-00009CC60000}"/>
    <cellStyle name="Stil 1 10 2" xfId="51971" xr:uid="{00000000-0005-0000-0000-00009DC60000}"/>
    <cellStyle name="Stil 1 11" xfId="51972" xr:uid="{00000000-0005-0000-0000-00009EC60000}"/>
    <cellStyle name="Stil 1 11 2" xfId="51973" xr:uid="{00000000-0005-0000-0000-00009FC60000}"/>
    <cellStyle name="Stil 1 12" xfId="51974" xr:uid="{00000000-0005-0000-0000-0000A0C60000}"/>
    <cellStyle name="Stil 1 12 2" xfId="51975" xr:uid="{00000000-0005-0000-0000-0000A1C60000}"/>
    <cellStyle name="Stil 1 13" xfId="51976" xr:uid="{00000000-0005-0000-0000-0000A2C60000}"/>
    <cellStyle name="Stil 1 13 2" xfId="51977" xr:uid="{00000000-0005-0000-0000-0000A3C60000}"/>
    <cellStyle name="Stil 1 14" xfId="51978" xr:uid="{00000000-0005-0000-0000-0000A4C60000}"/>
    <cellStyle name="Stil 1 14 2" xfId="51979" xr:uid="{00000000-0005-0000-0000-0000A5C60000}"/>
    <cellStyle name="Stil 1 15" xfId="51980"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1" xr:uid="{00000000-0005-0000-0000-0000AAC60000}"/>
    <cellStyle name="Stil 1 2 2 2 2 2" xfId="51981" xr:uid="{00000000-0005-0000-0000-0000ABC60000}"/>
    <cellStyle name="Stil 1 2 2 2 3" xfId="51982" xr:uid="{00000000-0005-0000-0000-0000ACC60000}"/>
    <cellStyle name="Stil 1 2 2 2_3. Chng in credit spreads" xfId="51983" xr:uid="{00000000-0005-0000-0000-0000ADC60000}"/>
    <cellStyle name="Stil 1 2 2 3" xfId="34510" xr:uid="{00000000-0005-0000-0000-0000AEC60000}"/>
    <cellStyle name="Stil 1 2 2 3 2" xfId="51984" xr:uid="{00000000-0005-0000-0000-0000AFC60000}"/>
    <cellStyle name="Stil 1 2 2 4" xfId="40170" xr:uid="{00000000-0005-0000-0000-0000B0C60000}"/>
    <cellStyle name="Stil 1 2 2_3. Chng in credit spreads" xfId="51985" xr:uid="{00000000-0005-0000-0000-0000B1C60000}"/>
    <cellStyle name="Stil 1 2 3" xfId="34511" xr:uid="{00000000-0005-0000-0000-0000B2C60000}"/>
    <cellStyle name="Stil 1 2 3 2" xfId="51986" xr:uid="{00000000-0005-0000-0000-0000B3C60000}"/>
    <cellStyle name="Stil 1 2 3 2 2" xfId="51987" xr:uid="{00000000-0005-0000-0000-0000B4C60000}"/>
    <cellStyle name="Stil 1 2 3 3" xfId="51988" xr:uid="{00000000-0005-0000-0000-0000B5C60000}"/>
    <cellStyle name="Stil 1 2 3 3 2" xfId="51989" xr:uid="{00000000-0005-0000-0000-0000B6C60000}"/>
    <cellStyle name="Stil 1 2 3 4" xfId="51990" xr:uid="{00000000-0005-0000-0000-0000B7C60000}"/>
    <cellStyle name="Stil 1 2 3_3. Chng in credit spreads" xfId="51991" xr:uid="{00000000-0005-0000-0000-0000B8C60000}"/>
    <cellStyle name="Stil 1 2 4" xfId="51992" xr:uid="{00000000-0005-0000-0000-0000B9C60000}"/>
    <cellStyle name="Stil 1 2 4 2" xfId="51993" xr:uid="{00000000-0005-0000-0000-0000BAC60000}"/>
    <cellStyle name="Stil 1 2 4 2 2" xfId="51994" xr:uid="{00000000-0005-0000-0000-0000BBC60000}"/>
    <cellStyle name="Stil 1 2 4 3" xfId="51995" xr:uid="{00000000-0005-0000-0000-0000BCC60000}"/>
    <cellStyle name="Stil 1 2 4_3. Chng in credit spreads" xfId="51996" xr:uid="{00000000-0005-0000-0000-0000BDC60000}"/>
    <cellStyle name="Stil 1 2_3. Chng in credit spreads" xfId="51997"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8" xr:uid="{00000000-0005-0000-0000-0000C6C60000}"/>
    <cellStyle name="Stil 1 3 2 4" xfId="34518" xr:uid="{00000000-0005-0000-0000-0000C7C60000}"/>
    <cellStyle name="Stil 1 3 2 5" xfId="51999" xr:uid="{00000000-0005-0000-0000-0000C8C60000}"/>
    <cellStyle name="Stil 1 3 2_3. Chng in credit spreads" xfId="52000" xr:uid="{00000000-0005-0000-0000-0000C9C60000}"/>
    <cellStyle name="Stil 1 3 3" xfId="34519" xr:uid="{00000000-0005-0000-0000-0000CAC60000}"/>
    <cellStyle name="Stil 1 3 3 2" xfId="34520" xr:uid="{00000000-0005-0000-0000-0000CBC60000}"/>
    <cellStyle name="Stil 1 3 3 2 2" xfId="52001" xr:uid="{00000000-0005-0000-0000-0000CCC60000}"/>
    <cellStyle name="Stil 1 3 3 3" xfId="34521" xr:uid="{00000000-0005-0000-0000-0000CDC60000}"/>
    <cellStyle name="Stil 1 3 3 3 2" xfId="52002" xr:uid="{00000000-0005-0000-0000-0000CEC60000}"/>
    <cellStyle name="Stil 1 3 3 4" xfId="52003" xr:uid="{00000000-0005-0000-0000-0000CFC60000}"/>
    <cellStyle name="Stil 1 3 3 4 2" xfId="52004" xr:uid="{00000000-0005-0000-0000-0000D0C60000}"/>
    <cellStyle name="Stil 1 3 3_3. Chng in credit spreads" xfId="52005" xr:uid="{00000000-0005-0000-0000-0000D1C60000}"/>
    <cellStyle name="Stil 1 3 4" xfId="34522" xr:uid="{00000000-0005-0000-0000-0000D2C60000}"/>
    <cellStyle name="Stil 1 3 4 2" xfId="52006" xr:uid="{00000000-0005-0000-0000-0000D3C60000}"/>
    <cellStyle name="Stil 1 3 5" xfId="52007" xr:uid="{00000000-0005-0000-0000-0000D4C60000}"/>
    <cellStyle name="Stil 1 3_3. Chng in credit spreads" xfId="52008" xr:uid="{00000000-0005-0000-0000-0000D5C60000}"/>
    <cellStyle name="Stil 1 4" xfId="10310" xr:uid="{00000000-0005-0000-0000-0000D6C60000}"/>
    <cellStyle name="Stil 1 4 2" xfId="34523" xr:uid="{00000000-0005-0000-0000-0000D7C60000}"/>
    <cellStyle name="Stil 1 4 2 2" xfId="52009" xr:uid="{00000000-0005-0000-0000-0000D8C60000}"/>
    <cellStyle name="Stil 1 4 2 2 2" xfId="52010" xr:uid="{00000000-0005-0000-0000-0000D9C60000}"/>
    <cellStyle name="Stil 1 4 2 3" xfId="52011" xr:uid="{00000000-0005-0000-0000-0000DAC60000}"/>
    <cellStyle name="Stil 1 4 2 3 2" xfId="52012" xr:uid="{00000000-0005-0000-0000-0000DBC60000}"/>
    <cellStyle name="Stil 1 4 2 4" xfId="52013" xr:uid="{00000000-0005-0000-0000-0000DCC60000}"/>
    <cellStyle name="Stil 1 4 2_3. Chng in credit spreads" xfId="52014" xr:uid="{00000000-0005-0000-0000-0000DDC60000}"/>
    <cellStyle name="Stil 1 4 3" xfId="34524" xr:uid="{00000000-0005-0000-0000-0000DEC60000}"/>
    <cellStyle name="Stil 1 4 3 2" xfId="52015" xr:uid="{00000000-0005-0000-0000-0000DFC60000}"/>
    <cellStyle name="Stil 1 4 4" xfId="52016" xr:uid="{00000000-0005-0000-0000-0000E0C60000}"/>
    <cellStyle name="Stil 1 4 4 2" xfId="52017" xr:uid="{00000000-0005-0000-0000-0000E1C60000}"/>
    <cellStyle name="Stil 1 4_3. Chng in credit spreads" xfId="52018" xr:uid="{00000000-0005-0000-0000-0000E2C60000}"/>
    <cellStyle name="Stil 1 5" xfId="34525" xr:uid="{00000000-0005-0000-0000-0000E3C60000}"/>
    <cellStyle name="Stil 1 5 2" xfId="52019" xr:uid="{00000000-0005-0000-0000-0000E4C60000}"/>
    <cellStyle name="Stil 1 5 2 2" xfId="52020" xr:uid="{00000000-0005-0000-0000-0000E5C60000}"/>
    <cellStyle name="Stil 1 5 2 2 2" xfId="52021" xr:uid="{00000000-0005-0000-0000-0000E6C60000}"/>
    <cellStyle name="Stil 1 5 2 3" xfId="52022" xr:uid="{00000000-0005-0000-0000-0000E7C60000}"/>
    <cellStyle name="Stil 1 5 2_3. Chng in credit spreads" xfId="52023" xr:uid="{00000000-0005-0000-0000-0000E8C60000}"/>
    <cellStyle name="Stil 1 5 3" xfId="52024" xr:uid="{00000000-0005-0000-0000-0000E9C60000}"/>
    <cellStyle name="Stil 1 5 3 2" xfId="52025" xr:uid="{00000000-0005-0000-0000-0000EAC60000}"/>
    <cellStyle name="Stil 1 5 4" xfId="52026" xr:uid="{00000000-0005-0000-0000-0000EBC60000}"/>
    <cellStyle name="Stil 1 5_3. Chng in credit spreads" xfId="52027" xr:uid="{00000000-0005-0000-0000-0000ECC60000}"/>
    <cellStyle name="Stil 1 6" xfId="36924" xr:uid="{00000000-0005-0000-0000-0000EDC60000}"/>
    <cellStyle name="Stil 1 6 2" xfId="52028" xr:uid="{00000000-0005-0000-0000-0000EEC60000}"/>
    <cellStyle name="Stil 1 6 2 2" xfId="52029" xr:uid="{00000000-0005-0000-0000-0000EFC60000}"/>
    <cellStyle name="Stil 1 6 2 2 2" xfId="52030" xr:uid="{00000000-0005-0000-0000-0000F0C60000}"/>
    <cellStyle name="Stil 1 6 2 3" xfId="52031" xr:uid="{00000000-0005-0000-0000-0000F1C60000}"/>
    <cellStyle name="Stil 1 6 2_3. Chng in credit spreads" xfId="52032" xr:uid="{00000000-0005-0000-0000-0000F2C60000}"/>
    <cellStyle name="Stil 1 6 3" xfId="52033" xr:uid="{00000000-0005-0000-0000-0000F3C60000}"/>
    <cellStyle name="Stil 1 6_3. Chng in credit spreads" xfId="52034" xr:uid="{00000000-0005-0000-0000-0000F4C60000}"/>
    <cellStyle name="Stil 1 7" xfId="52035" xr:uid="{00000000-0005-0000-0000-0000F5C60000}"/>
    <cellStyle name="Stil 1 7 2" xfId="52036" xr:uid="{00000000-0005-0000-0000-0000F6C60000}"/>
    <cellStyle name="Stil 1 7 2 2" xfId="52037" xr:uid="{00000000-0005-0000-0000-0000F7C60000}"/>
    <cellStyle name="Stil 1 7 2 2 2" xfId="52038" xr:uid="{00000000-0005-0000-0000-0000F8C60000}"/>
    <cellStyle name="Stil 1 7 2 3" xfId="52039" xr:uid="{00000000-0005-0000-0000-0000F9C60000}"/>
    <cellStyle name="Stil 1 7 2_3. Chng in credit spreads" xfId="52040" xr:uid="{00000000-0005-0000-0000-0000FAC60000}"/>
    <cellStyle name="Stil 1 7 3" xfId="52041" xr:uid="{00000000-0005-0000-0000-0000FBC60000}"/>
    <cellStyle name="Stil 1 7 3 2" xfId="52042" xr:uid="{00000000-0005-0000-0000-0000FCC60000}"/>
    <cellStyle name="Stil 1 7 4" xfId="52043" xr:uid="{00000000-0005-0000-0000-0000FDC60000}"/>
    <cellStyle name="Stil 1 7 4 2" xfId="52044" xr:uid="{00000000-0005-0000-0000-0000FEC60000}"/>
    <cellStyle name="Stil 1 7 5" xfId="52045" xr:uid="{00000000-0005-0000-0000-0000FFC60000}"/>
    <cellStyle name="Stil 1 7 5 2" xfId="52046" xr:uid="{00000000-0005-0000-0000-000000C70000}"/>
    <cellStyle name="Stil 1 7 6" xfId="52047" xr:uid="{00000000-0005-0000-0000-000001C70000}"/>
    <cellStyle name="Stil 1 7_3. Chng in credit spreads" xfId="52048" xr:uid="{00000000-0005-0000-0000-000002C70000}"/>
    <cellStyle name="Stil 1 8" xfId="52049" xr:uid="{00000000-0005-0000-0000-000003C70000}"/>
    <cellStyle name="Stil 1 8 2" xfId="52050" xr:uid="{00000000-0005-0000-0000-000004C70000}"/>
    <cellStyle name="Stil 1 8 2 2" xfId="52051" xr:uid="{00000000-0005-0000-0000-000005C70000}"/>
    <cellStyle name="Stil 1 8 3" xfId="52052" xr:uid="{00000000-0005-0000-0000-000006C70000}"/>
    <cellStyle name="Stil 1 8 3 2" xfId="52053" xr:uid="{00000000-0005-0000-0000-000007C70000}"/>
    <cellStyle name="Stil 1 8 4" xfId="52054" xr:uid="{00000000-0005-0000-0000-000008C70000}"/>
    <cellStyle name="Stil 1 8_3. Chng in credit spreads" xfId="52055" xr:uid="{00000000-0005-0000-0000-000009C70000}"/>
    <cellStyle name="Stil 1 9" xfId="52056" xr:uid="{00000000-0005-0000-0000-00000AC70000}"/>
    <cellStyle name="Stil 1 9 2" xfId="52057" xr:uid="{00000000-0005-0000-0000-00000BC70000}"/>
    <cellStyle name="Stil 1_3. Chng in credit spreads" xfId="52058" xr:uid="{00000000-0005-0000-0000-00000CC70000}"/>
    <cellStyle name="Stil 10" xfId="10311" xr:uid="{00000000-0005-0000-0000-00000DC70000}"/>
    <cellStyle name="Stil 10 2" xfId="52059" xr:uid="{00000000-0005-0000-0000-00000EC70000}"/>
    <cellStyle name="Stil 10 2 2" xfId="52060" xr:uid="{00000000-0005-0000-0000-00000FC70000}"/>
    <cellStyle name="Stil 10 3" xfId="52061" xr:uid="{00000000-0005-0000-0000-000010C70000}"/>
    <cellStyle name="Stil 10 4" xfId="52062" xr:uid="{00000000-0005-0000-0000-000011C70000}"/>
    <cellStyle name="Stil 10_3. Chng in credit spreads" xfId="52063" xr:uid="{00000000-0005-0000-0000-000012C70000}"/>
    <cellStyle name="Stil 11" xfId="10312" xr:uid="{00000000-0005-0000-0000-000013C70000}"/>
    <cellStyle name="Stil 11 2" xfId="52064" xr:uid="{00000000-0005-0000-0000-000014C70000}"/>
    <cellStyle name="Stil 11 2 2" xfId="52065" xr:uid="{00000000-0005-0000-0000-000015C70000}"/>
    <cellStyle name="Stil 11 3" xfId="52066" xr:uid="{00000000-0005-0000-0000-000016C70000}"/>
    <cellStyle name="Stil 11 4" xfId="52067" xr:uid="{00000000-0005-0000-0000-000017C70000}"/>
    <cellStyle name="Stil 11_3. Chng in credit spreads" xfId="52068" xr:uid="{00000000-0005-0000-0000-000018C70000}"/>
    <cellStyle name="Stil 12" xfId="10313" xr:uid="{00000000-0005-0000-0000-000019C70000}"/>
    <cellStyle name="Stil 12 2" xfId="52069" xr:uid="{00000000-0005-0000-0000-00001AC70000}"/>
    <cellStyle name="Stil 12 2 2" xfId="52070" xr:uid="{00000000-0005-0000-0000-00001BC70000}"/>
    <cellStyle name="Stil 12 3" xfId="52071" xr:uid="{00000000-0005-0000-0000-00001CC70000}"/>
    <cellStyle name="Stil 12 4" xfId="52072" xr:uid="{00000000-0005-0000-0000-00001DC70000}"/>
    <cellStyle name="Stil 12_3. Chng in credit spreads" xfId="52073" xr:uid="{00000000-0005-0000-0000-00001EC70000}"/>
    <cellStyle name="Stil 13" xfId="10314" xr:uid="{00000000-0005-0000-0000-00001FC70000}"/>
    <cellStyle name="Stil 13 2" xfId="52074" xr:uid="{00000000-0005-0000-0000-000020C70000}"/>
    <cellStyle name="Stil 14" xfId="10315" xr:uid="{00000000-0005-0000-0000-000021C70000}"/>
    <cellStyle name="Stil 14 2" xfId="52075" xr:uid="{00000000-0005-0000-0000-000022C70000}"/>
    <cellStyle name="Stil 14 2 2" xfId="52076" xr:uid="{00000000-0005-0000-0000-000023C70000}"/>
    <cellStyle name="Stil 14 3" xfId="52077" xr:uid="{00000000-0005-0000-0000-000024C70000}"/>
    <cellStyle name="Stil 14 4" xfId="52078" xr:uid="{00000000-0005-0000-0000-000025C70000}"/>
    <cellStyle name="Stil 14_3. Chng in credit spreads" xfId="52079" xr:uid="{00000000-0005-0000-0000-000026C70000}"/>
    <cellStyle name="Stil 15" xfId="10316" xr:uid="{00000000-0005-0000-0000-000027C70000}"/>
    <cellStyle name="Stil 15 2" xfId="52080" xr:uid="{00000000-0005-0000-0000-000028C70000}"/>
    <cellStyle name="Stil 15 2 2" xfId="52081" xr:uid="{00000000-0005-0000-0000-000029C70000}"/>
    <cellStyle name="Stil 15 3" xfId="52082" xr:uid="{00000000-0005-0000-0000-00002AC70000}"/>
    <cellStyle name="Stil 15 4" xfId="52083" xr:uid="{00000000-0005-0000-0000-00002BC70000}"/>
    <cellStyle name="Stil 15_3. Chng in credit spreads" xfId="52084" xr:uid="{00000000-0005-0000-0000-00002CC70000}"/>
    <cellStyle name="Stil 16" xfId="10317" xr:uid="{00000000-0005-0000-0000-00002DC70000}"/>
    <cellStyle name="Stil 16 2" xfId="52085" xr:uid="{00000000-0005-0000-0000-00002EC70000}"/>
    <cellStyle name="Stil 16 2 2" xfId="52086" xr:uid="{00000000-0005-0000-0000-00002FC70000}"/>
    <cellStyle name="Stil 16 3" xfId="52087" xr:uid="{00000000-0005-0000-0000-000030C70000}"/>
    <cellStyle name="Stil 16 4" xfId="52088" xr:uid="{00000000-0005-0000-0000-000031C70000}"/>
    <cellStyle name="Stil 16_3. Chng in credit spreads" xfId="52089" xr:uid="{00000000-0005-0000-0000-000032C70000}"/>
    <cellStyle name="Stil 17" xfId="10318" xr:uid="{00000000-0005-0000-0000-000033C70000}"/>
    <cellStyle name="Stil 17 2" xfId="52090" xr:uid="{00000000-0005-0000-0000-000034C70000}"/>
    <cellStyle name="Stil 17 2 2" xfId="52091" xr:uid="{00000000-0005-0000-0000-000035C70000}"/>
    <cellStyle name="Stil 17 3" xfId="52092" xr:uid="{00000000-0005-0000-0000-000036C70000}"/>
    <cellStyle name="Stil 17 4" xfId="52093" xr:uid="{00000000-0005-0000-0000-000037C70000}"/>
    <cellStyle name="Stil 17_3. Chng in credit spreads" xfId="52094" xr:uid="{00000000-0005-0000-0000-000038C70000}"/>
    <cellStyle name="Stil 18" xfId="10319" xr:uid="{00000000-0005-0000-0000-000039C70000}"/>
    <cellStyle name="Stil 18 2" xfId="52095" xr:uid="{00000000-0005-0000-0000-00003AC70000}"/>
    <cellStyle name="Stil 18 2 2" xfId="52096" xr:uid="{00000000-0005-0000-0000-00003BC70000}"/>
    <cellStyle name="Stil 18 3" xfId="52097" xr:uid="{00000000-0005-0000-0000-00003CC70000}"/>
    <cellStyle name="Stil 18 4" xfId="52098" xr:uid="{00000000-0005-0000-0000-00003DC70000}"/>
    <cellStyle name="Stil 18_3. Chng in credit spreads" xfId="52099" xr:uid="{00000000-0005-0000-0000-00003EC70000}"/>
    <cellStyle name="Stil 19" xfId="10320" xr:uid="{00000000-0005-0000-0000-00003FC70000}"/>
    <cellStyle name="Stil 19 2" xfId="52100" xr:uid="{00000000-0005-0000-0000-000040C70000}"/>
    <cellStyle name="Stil 19 2 2" xfId="52101" xr:uid="{00000000-0005-0000-0000-000041C70000}"/>
    <cellStyle name="Stil 19 3" xfId="52102" xr:uid="{00000000-0005-0000-0000-000042C70000}"/>
    <cellStyle name="Stil 19 4" xfId="52103" xr:uid="{00000000-0005-0000-0000-000043C70000}"/>
    <cellStyle name="Stil 19_3. Chng in credit spreads" xfId="52104" xr:uid="{00000000-0005-0000-0000-000044C70000}"/>
    <cellStyle name="Stil 2" xfId="10321" xr:uid="{00000000-0005-0000-0000-000045C70000}"/>
    <cellStyle name="Stil 2 2" xfId="34526" xr:uid="{00000000-0005-0000-0000-000046C70000}"/>
    <cellStyle name="Stil 2 2 2" xfId="52105" xr:uid="{00000000-0005-0000-0000-000047C70000}"/>
    <cellStyle name="Stil 2 3" xfId="34527" xr:uid="{00000000-0005-0000-0000-000048C70000}"/>
    <cellStyle name="Stil 2_3. Chng in credit spreads" xfId="52106" xr:uid="{00000000-0005-0000-0000-000049C70000}"/>
    <cellStyle name="Stil 20" xfId="10322" xr:uid="{00000000-0005-0000-0000-00004AC70000}"/>
    <cellStyle name="Stil 20 2" xfId="52107" xr:uid="{00000000-0005-0000-0000-00004BC70000}"/>
    <cellStyle name="Stil 20 2 2" xfId="52108" xr:uid="{00000000-0005-0000-0000-00004CC70000}"/>
    <cellStyle name="Stil 20 3" xfId="52109" xr:uid="{00000000-0005-0000-0000-00004DC70000}"/>
    <cellStyle name="Stil 20 4" xfId="52110" xr:uid="{00000000-0005-0000-0000-00004EC70000}"/>
    <cellStyle name="Stil 20_3. Chng in credit spreads" xfId="52111" xr:uid="{00000000-0005-0000-0000-00004FC70000}"/>
    <cellStyle name="Stil 21" xfId="10323" xr:uid="{00000000-0005-0000-0000-000050C70000}"/>
    <cellStyle name="Stil 21 2" xfId="52112" xr:uid="{00000000-0005-0000-0000-000051C70000}"/>
    <cellStyle name="Stil 21 2 2" xfId="52113" xr:uid="{00000000-0005-0000-0000-000052C70000}"/>
    <cellStyle name="Stil 21 3" xfId="52114" xr:uid="{00000000-0005-0000-0000-000053C70000}"/>
    <cellStyle name="Stil 21 4" xfId="52115" xr:uid="{00000000-0005-0000-0000-000054C70000}"/>
    <cellStyle name="Stil 21_3. Chng in credit spreads" xfId="52116" xr:uid="{00000000-0005-0000-0000-000055C70000}"/>
    <cellStyle name="Stil 22" xfId="10324" xr:uid="{00000000-0005-0000-0000-000056C70000}"/>
    <cellStyle name="Stil 22 2" xfId="52117" xr:uid="{00000000-0005-0000-0000-000057C70000}"/>
    <cellStyle name="Stil 22 2 2" xfId="52118" xr:uid="{00000000-0005-0000-0000-000058C70000}"/>
    <cellStyle name="Stil 22 3" xfId="52119" xr:uid="{00000000-0005-0000-0000-000059C70000}"/>
    <cellStyle name="Stil 22 4" xfId="52120" xr:uid="{00000000-0005-0000-0000-00005AC70000}"/>
    <cellStyle name="Stil 22_3. Chng in credit spreads" xfId="52121" xr:uid="{00000000-0005-0000-0000-00005BC70000}"/>
    <cellStyle name="Stil 23" xfId="10325" xr:uid="{00000000-0005-0000-0000-00005CC70000}"/>
    <cellStyle name="Stil 23 2" xfId="52122" xr:uid="{00000000-0005-0000-0000-00005DC70000}"/>
    <cellStyle name="Stil 23 2 2" xfId="52123" xr:uid="{00000000-0005-0000-0000-00005EC70000}"/>
    <cellStyle name="Stil 23 3" xfId="52124" xr:uid="{00000000-0005-0000-0000-00005FC70000}"/>
    <cellStyle name="Stil 23 4" xfId="52125" xr:uid="{00000000-0005-0000-0000-000060C70000}"/>
    <cellStyle name="Stil 23_3. Chng in credit spreads" xfId="52126" xr:uid="{00000000-0005-0000-0000-000061C70000}"/>
    <cellStyle name="Stil 24" xfId="10326" xr:uid="{00000000-0005-0000-0000-000062C70000}"/>
    <cellStyle name="Stil 24 2" xfId="52127" xr:uid="{00000000-0005-0000-0000-000063C70000}"/>
    <cellStyle name="Stil 24 2 2" xfId="52128" xr:uid="{00000000-0005-0000-0000-000064C70000}"/>
    <cellStyle name="Stil 24 3" xfId="52129" xr:uid="{00000000-0005-0000-0000-000065C70000}"/>
    <cellStyle name="Stil 24 4" xfId="52130" xr:uid="{00000000-0005-0000-0000-000066C70000}"/>
    <cellStyle name="Stil 24_3. Chng in credit spreads" xfId="52131" xr:uid="{00000000-0005-0000-0000-000067C70000}"/>
    <cellStyle name="Stil 25" xfId="10327" xr:uid="{00000000-0005-0000-0000-000068C70000}"/>
    <cellStyle name="Stil 25 2" xfId="52132" xr:uid="{00000000-0005-0000-0000-000069C70000}"/>
    <cellStyle name="Stil 25 2 2" xfId="52133" xr:uid="{00000000-0005-0000-0000-00006AC70000}"/>
    <cellStyle name="Stil 25 3" xfId="52134" xr:uid="{00000000-0005-0000-0000-00006BC70000}"/>
    <cellStyle name="Stil 25 4" xfId="52135" xr:uid="{00000000-0005-0000-0000-00006CC70000}"/>
    <cellStyle name="Stil 25_3. Chng in credit spreads" xfId="52136" xr:uid="{00000000-0005-0000-0000-00006DC70000}"/>
    <cellStyle name="Stil 26" xfId="10328" xr:uid="{00000000-0005-0000-0000-00006EC70000}"/>
    <cellStyle name="Stil 26 2" xfId="52137" xr:uid="{00000000-0005-0000-0000-00006FC70000}"/>
    <cellStyle name="Stil 26 2 2" xfId="52138" xr:uid="{00000000-0005-0000-0000-000070C70000}"/>
    <cellStyle name="Stil 26 3" xfId="52139" xr:uid="{00000000-0005-0000-0000-000071C70000}"/>
    <cellStyle name="Stil 26 4" xfId="52140" xr:uid="{00000000-0005-0000-0000-000072C70000}"/>
    <cellStyle name="Stil 26_3. Chng in credit spreads" xfId="52141" xr:uid="{00000000-0005-0000-0000-000073C70000}"/>
    <cellStyle name="Stil 27" xfId="10329" xr:uid="{00000000-0005-0000-0000-000074C70000}"/>
    <cellStyle name="Stil 27 2" xfId="52142" xr:uid="{00000000-0005-0000-0000-000075C70000}"/>
    <cellStyle name="Stil 27 2 2" xfId="52143" xr:uid="{00000000-0005-0000-0000-000076C70000}"/>
    <cellStyle name="Stil 27 3" xfId="52144" xr:uid="{00000000-0005-0000-0000-000077C70000}"/>
    <cellStyle name="Stil 27 4" xfId="52145" xr:uid="{00000000-0005-0000-0000-000078C70000}"/>
    <cellStyle name="Stil 27_3. Chng in credit spreads" xfId="52146" xr:uid="{00000000-0005-0000-0000-000079C70000}"/>
    <cellStyle name="Stil 28" xfId="10330" xr:uid="{00000000-0005-0000-0000-00007AC70000}"/>
    <cellStyle name="Stil 28 2" xfId="52147" xr:uid="{00000000-0005-0000-0000-00007BC70000}"/>
    <cellStyle name="Stil 29" xfId="10331" xr:uid="{00000000-0005-0000-0000-00007CC70000}"/>
    <cellStyle name="Stil 29 2" xfId="52148" xr:uid="{00000000-0005-0000-0000-00007DC70000}"/>
    <cellStyle name="Stil 3" xfId="10332" xr:uid="{00000000-0005-0000-0000-00007EC70000}"/>
    <cellStyle name="Stil 3 2" xfId="52149" xr:uid="{00000000-0005-0000-0000-00007FC70000}"/>
    <cellStyle name="Stil 3 2 2" xfId="52150" xr:uid="{00000000-0005-0000-0000-000080C70000}"/>
    <cellStyle name="Stil 3 3" xfId="52151" xr:uid="{00000000-0005-0000-0000-000081C70000}"/>
    <cellStyle name="Stil 3 4" xfId="52152" xr:uid="{00000000-0005-0000-0000-000082C70000}"/>
    <cellStyle name="Stil 3_3. Chng in credit spreads" xfId="52153" xr:uid="{00000000-0005-0000-0000-000083C70000}"/>
    <cellStyle name="Stil 30" xfId="10333" xr:uid="{00000000-0005-0000-0000-000084C70000}"/>
    <cellStyle name="Stil 30 2" xfId="52154" xr:uid="{00000000-0005-0000-0000-000085C70000}"/>
    <cellStyle name="Stil 30 2 2" xfId="52155" xr:uid="{00000000-0005-0000-0000-000086C70000}"/>
    <cellStyle name="Stil 30 3" xfId="52156" xr:uid="{00000000-0005-0000-0000-000087C70000}"/>
    <cellStyle name="Stil 30 4" xfId="52157" xr:uid="{00000000-0005-0000-0000-000088C70000}"/>
    <cellStyle name="Stil 30_3. Chng in credit spreads" xfId="52158" xr:uid="{00000000-0005-0000-0000-000089C70000}"/>
    <cellStyle name="Stil 31" xfId="10334" xr:uid="{00000000-0005-0000-0000-00008AC70000}"/>
    <cellStyle name="Stil 31 2" xfId="52159" xr:uid="{00000000-0005-0000-0000-00008BC70000}"/>
    <cellStyle name="Stil 31 2 2" xfId="52160" xr:uid="{00000000-0005-0000-0000-00008CC70000}"/>
    <cellStyle name="Stil 31 3" xfId="52161" xr:uid="{00000000-0005-0000-0000-00008DC70000}"/>
    <cellStyle name="Stil 31 4" xfId="52162" xr:uid="{00000000-0005-0000-0000-00008EC70000}"/>
    <cellStyle name="Stil 31_3. Chng in credit spreads" xfId="52163" xr:uid="{00000000-0005-0000-0000-00008FC70000}"/>
    <cellStyle name="Stil 32" xfId="10335" xr:uid="{00000000-0005-0000-0000-000090C70000}"/>
    <cellStyle name="Stil 32 2" xfId="52164" xr:uid="{00000000-0005-0000-0000-000091C70000}"/>
    <cellStyle name="Stil 32 2 2" xfId="52165" xr:uid="{00000000-0005-0000-0000-000092C70000}"/>
    <cellStyle name="Stil 32 3" xfId="52166" xr:uid="{00000000-0005-0000-0000-000093C70000}"/>
    <cellStyle name="Stil 32 4" xfId="52167" xr:uid="{00000000-0005-0000-0000-000094C70000}"/>
    <cellStyle name="Stil 32_3. Chng in credit spreads" xfId="52168" xr:uid="{00000000-0005-0000-0000-000095C70000}"/>
    <cellStyle name="Stil 33" xfId="10336" xr:uid="{00000000-0005-0000-0000-000096C70000}"/>
    <cellStyle name="Stil 33 2" xfId="52169" xr:uid="{00000000-0005-0000-0000-000097C70000}"/>
    <cellStyle name="Stil 33 2 2" xfId="52170" xr:uid="{00000000-0005-0000-0000-000098C70000}"/>
    <cellStyle name="Stil 33 3" xfId="52171" xr:uid="{00000000-0005-0000-0000-000099C70000}"/>
    <cellStyle name="Stil 33 4" xfId="52172" xr:uid="{00000000-0005-0000-0000-00009AC70000}"/>
    <cellStyle name="Stil 33_3. Chng in credit spreads" xfId="52173" xr:uid="{00000000-0005-0000-0000-00009BC70000}"/>
    <cellStyle name="Stil 34" xfId="10337" xr:uid="{00000000-0005-0000-0000-00009CC70000}"/>
    <cellStyle name="Stil 34 2" xfId="52174" xr:uid="{00000000-0005-0000-0000-00009DC70000}"/>
    <cellStyle name="Stil 34 2 2" xfId="52175" xr:uid="{00000000-0005-0000-0000-00009EC70000}"/>
    <cellStyle name="Stil 34 3" xfId="52176" xr:uid="{00000000-0005-0000-0000-00009FC70000}"/>
    <cellStyle name="Stil 34 4" xfId="52177" xr:uid="{00000000-0005-0000-0000-0000A0C70000}"/>
    <cellStyle name="Stil 34_3. Chng in credit spreads" xfId="52178" xr:uid="{00000000-0005-0000-0000-0000A1C70000}"/>
    <cellStyle name="Stil 35" xfId="10338" xr:uid="{00000000-0005-0000-0000-0000A2C70000}"/>
    <cellStyle name="Stil 35 2" xfId="52179" xr:uid="{00000000-0005-0000-0000-0000A3C70000}"/>
    <cellStyle name="Stil 35 2 2" xfId="52180" xr:uid="{00000000-0005-0000-0000-0000A4C70000}"/>
    <cellStyle name="Stil 35 3" xfId="52181" xr:uid="{00000000-0005-0000-0000-0000A5C70000}"/>
    <cellStyle name="Stil 35 4" xfId="52182" xr:uid="{00000000-0005-0000-0000-0000A6C70000}"/>
    <cellStyle name="Stil 35_3. Chng in credit spreads" xfId="52183" xr:uid="{00000000-0005-0000-0000-0000A7C70000}"/>
    <cellStyle name="Stil 36" xfId="10339" xr:uid="{00000000-0005-0000-0000-0000A8C70000}"/>
    <cellStyle name="Stil 36 2" xfId="52184" xr:uid="{00000000-0005-0000-0000-0000A9C70000}"/>
    <cellStyle name="Stil 36 2 2" xfId="52185" xr:uid="{00000000-0005-0000-0000-0000AAC70000}"/>
    <cellStyle name="Stil 36 3" xfId="52186" xr:uid="{00000000-0005-0000-0000-0000ABC70000}"/>
    <cellStyle name="Stil 36 4" xfId="52187" xr:uid="{00000000-0005-0000-0000-0000ACC70000}"/>
    <cellStyle name="Stil 36_3. Chng in credit spreads" xfId="52188" xr:uid="{00000000-0005-0000-0000-0000ADC70000}"/>
    <cellStyle name="Stil 37" xfId="10340" xr:uid="{00000000-0005-0000-0000-0000AEC70000}"/>
    <cellStyle name="Stil 37 2" xfId="52189" xr:uid="{00000000-0005-0000-0000-0000AFC70000}"/>
    <cellStyle name="Stil 37 2 2" xfId="52190" xr:uid="{00000000-0005-0000-0000-0000B0C70000}"/>
    <cellStyle name="Stil 37 3" xfId="52191" xr:uid="{00000000-0005-0000-0000-0000B1C70000}"/>
    <cellStyle name="Stil 37 4" xfId="52192" xr:uid="{00000000-0005-0000-0000-0000B2C70000}"/>
    <cellStyle name="Stil 37_3. Chng in credit spreads" xfId="52193" xr:uid="{00000000-0005-0000-0000-0000B3C70000}"/>
    <cellStyle name="Stil 38" xfId="10341" xr:uid="{00000000-0005-0000-0000-0000B4C70000}"/>
    <cellStyle name="Stil 38 2" xfId="52194" xr:uid="{00000000-0005-0000-0000-0000B5C70000}"/>
    <cellStyle name="Stil 38 2 2" xfId="52195" xr:uid="{00000000-0005-0000-0000-0000B6C70000}"/>
    <cellStyle name="Stil 38 3" xfId="52196" xr:uid="{00000000-0005-0000-0000-0000B7C70000}"/>
    <cellStyle name="Stil 38 4" xfId="52197" xr:uid="{00000000-0005-0000-0000-0000B8C70000}"/>
    <cellStyle name="Stil 38_3. Chng in credit spreads" xfId="52198" xr:uid="{00000000-0005-0000-0000-0000B9C70000}"/>
    <cellStyle name="Stil 39" xfId="10342" xr:uid="{00000000-0005-0000-0000-0000BAC70000}"/>
    <cellStyle name="Stil 39 2" xfId="52199" xr:uid="{00000000-0005-0000-0000-0000BBC70000}"/>
    <cellStyle name="Stil 4" xfId="10343" xr:uid="{00000000-0005-0000-0000-0000BCC70000}"/>
    <cellStyle name="Stil 4 2" xfId="52200" xr:uid="{00000000-0005-0000-0000-0000BDC70000}"/>
    <cellStyle name="Stil 4 2 2" xfId="52201" xr:uid="{00000000-0005-0000-0000-0000BEC70000}"/>
    <cellStyle name="Stil 4 3" xfId="52202" xr:uid="{00000000-0005-0000-0000-0000BFC70000}"/>
    <cellStyle name="Stil 4 4" xfId="52203" xr:uid="{00000000-0005-0000-0000-0000C0C70000}"/>
    <cellStyle name="Stil 4_3. Chng in credit spreads" xfId="52204" xr:uid="{00000000-0005-0000-0000-0000C1C70000}"/>
    <cellStyle name="Stil 40" xfId="10344" xr:uid="{00000000-0005-0000-0000-0000C2C70000}"/>
    <cellStyle name="Stil 40 2" xfId="52205" xr:uid="{00000000-0005-0000-0000-0000C3C70000}"/>
    <cellStyle name="Stil 41" xfId="10345" xr:uid="{00000000-0005-0000-0000-0000C4C70000}"/>
    <cellStyle name="Stil 41 2" xfId="52206" xr:uid="{00000000-0005-0000-0000-0000C5C70000}"/>
    <cellStyle name="Stil 42" xfId="10346" xr:uid="{00000000-0005-0000-0000-0000C6C70000}"/>
    <cellStyle name="Stil 42 2" xfId="52207" xr:uid="{00000000-0005-0000-0000-0000C7C70000}"/>
    <cellStyle name="Stil 43" xfId="10347" xr:uid="{00000000-0005-0000-0000-0000C8C70000}"/>
    <cellStyle name="Stil 43 2" xfId="52208" xr:uid="{00000000-0005-0000-0000-0000C9C70000}"/>
    <cellStyle name="Stil 44" xfId="10348" xr:uid="{00000000-0005-0000-0000-0000CAC70000}"/>
    <cellStyle name="Stil 44 2" xfId="52209" xr:uid="{00000000-0005-0000-0000-0000CBC70000}"/>
    <cellStyle name="Stil 45" xfId="10349" xr:uid="{00000000-0005-0000-0000-0000CCC70000}"/>
    <cellStyle name="Stil 45 2" xfId="52210" xr:uid="{00000000-0005-0000-0000-0000CDC70000}"/>
    <cellStyle name="Stil 45 2 2" xfId="52211" xr:uid="{00000000-0005-0000-0000-0000CEC70000}"/>
    <cellStyle name="Stil 45 3" xfId="52212" xr:uid="{00000000-0005-0000-0000-0000CFC70000}"/>
    <cellStyle name="Stil 45 4" xfId="52213" xr:uid="{00000000-0005-0000-0000-0000D0C70000}"/>
    <cellStyle name="Stil 45_3. Chng in credit spreads" xfId="52214" xr:uid="{00000000-0005-0000-0000-0000D1C70000}"/>
    <cellStyle name="Stil 46" xfId="10350" xr:uid="{00000000-0005-0000-0000-0000D2C70000}"/>
    <cellStyle name="Stil 46 2" xfId="52215" xr:uid="{00000000-0005-0000-0000-0000D3C70000}"/>
    <cellStyle name="Stil 46 2 2" xfId="52216" xr:uid="{00000000-0005-0000-0000-0000D4C70000}"/>
    <cellStyle name="Stil 46 3" xfId="52217" xr:uid="{00000000-0005-0000-0000-0000D5C70000}"/>
    <cellStyle name="Stil 46 4" xfId="52218" xr:uid="{00000000-0005-0000-0000-0000D6C70000}"/>
    <cellStyle name="Stil 46_3. Chng in credit spreads" xfId="52219" xr:uid="{00000000-0005-0000-0000-0000D7C70000}"/>
    <cellStyle name="Stil 47" xfId="10351" xr:uid="{00000000-0005-0000-0000-0000D8C70000}"/>
    <cellStyle name="Stil 47 2" xfId="52220" xr:uid="{00000000-0005-0000-0000-0000D9C70000}"/>
    <cellStyle name="Stil 47 2 2" xfId="52221" xr:uid="{00000000-0005-0000-0000-0000DAC70000}"/>
    <cellStyle name="Stil 47 3" xfId="52222" xr:uid="{00000000-0005-0000-0000-0000DBC70000}"/>
    <cellStyle name="Stil 47 4" xfId="52223" xr:uid="{00000000-0005-0000-0000-0000DCC70000}"/>
    <cellStyle name="Stil 47_3. Chng in credit spreads" xfId="52224" xr:uid="{00000000-0005-0000-0000-0000DDC70000}"/>
    <cellStyle name="Stil 48" xfId="10352" xr:uid="{00000000-0005-0000-0000-0000DEC70000}"/>
    <cellStyle name="Stil 48 2" xfId="52225" xr:uid="{00000000-0005-0000-0000-0000DFC70000}"/>
    <cellStyle name="Stil 48 2 2" xfId="52226" xr:uid="{00000000-0005-0000-0000-0000E0C70000}"/>
    <cellStyle name="Stil 48 3" xfId="52227" xr:uid="{00000000-0005-0000-0000-0000E1C70000}"/>
    <cellStyle name="Stil 48 4" xfId="52228" xr:uid="{00000000-0005-0000-0000-0000E2C70000}"/>
    <cellStyle name="Stil 48_3. Chng in credit spreads" xfId="52229" xr:uid="{00000000-0005-0000-0000-0000E3C70000}"/>
    <cellStyle name="Stil 49" xfId="10353" xr:uid="{00000000-0005-0000-0000-0000E4C70000}"/>
    <cellStyle name="Stil 49 2" xfId="52230" xr:uid="{00000000-0005-0000-0000-0000E5C70000}"/>
    <cellStyle name="Stil 5" xfId="10354" xr:uid="{00000000-0005-0000-0000-0000E6C70000}"/>
    <cellStyle name="Stil 5 2" xfId="52231" xr:uid="{00000000-0005-0000-0000-0000E7C70000}"/>
    <cellStyle name="Stil 5 2 2" xfId="52232" xr:uid="{00000000-0005-0000-0000-0000E8C70000}"/>
    <cellStyle name="Stil 5 3" xfId="52233" xr:uid="{00000000-0005-0000-0000-0000E9C70000}"/>
    <cellStyle name="Stil 5 4" xfId="52234" xr:uid="{00000000-0005-0000-0000-0000EAC70000}"/>
    <cellStyle name="Stil 5_3. Chng in credit spreads" xfId="52235" xr:uid="{00000000-0005-0000-0000-0000EBC70000}"/>
    <cellStyle name="Stil 50" xfId="10355" xr:uid="{00000000-0005-0000-0000-0000ECC70000}"/>
    <cellStyle name="Stil 50 2" xfId="52236" xr:uid="{00000000-0005-0000-0000-0000EDC70000}"/>
    <cellStyle name="Stil 51" xfId="10356" xr:uid="{00000000-0005-0000-0000-0000EEC70000}"/>
    <cellStyle name="Stil 51 2" xfId="52237" xr:uid="{00000000-0005-0000-0000-0000EFC70000}"/>
    <cellStyle name="Stil 51 2 2" xfId="52238" xr:uid="{00000000-0005-0000-0000-0000F0C70000}"/>
    <cellStyle name="Stil 51 3" xfId="52239" xr:uid="{00000000-0005-0000-0000-0000F1C70000}"/>
    <cellStyle name="Stil 51 4" xfId="52240" xr:uid="{00000000-0005-0000-0000-0000F2C70000}"/>
    <cellStyle name="Stil 51_3. Chng in credit spreads" xfId="52241" xr:uid="{00000000-0005-0000-0000-0000F3C70000}"/>
    <cellStyle name="Stil 52" xfId="10357" xr:uid="{00000000-0005-0000-0000-0000F4C70000}"/>
    <cellStyle name="Stil 52 2" xfId="52242" xr:uid="{00000000-0005-0000-0000-0000F5C70000}"/>
    <cellStyle name="Stil 52 2 2" xfId="52243" xr:uid="{00000000-0005-0000-0000-0000F6C70000}"/>
    <cellStyle name="Stil 52 3" xfId="52244" xr:uid="{00000000-0005-0000-0000-0000F7C70000}"/>
    <cellStyle name="Stil 52 4" xfId="52245" xr:uid="{00000000-0005-0000-0000-0000F8C70000}"/>
    <cellStyle name="Stil 52_3. Chng in credit spreads" xfId="52246" xr:uid="{00000000-0005-0000-0000-0000F9C70000}"/>
    <cellStyle name="Stil 53" xfId="10358" xr:uid="{00000000-0005-0000-0000-0000FAC70000}"/>
    <cellStyle name="Stil 53 2" xfId="52247" xr:uid="{00000000-0005-0000-0000-0000FBC70000}"/>
    <cellStyle name="Stil 53 2 2" xfId="52248" xr:uid="{00000000-0005-0000-0000-0000FCC70000}"/>
    <cellStyle name="Stil 53 3" xfId="52249" xr:uid="{00000000-0005-0000-0000-0000FDC70000}"/>
    <cellStyle name="Stil 53 4" xfId="52250" xr:uid="{00000000-0005-0000-0000-0000FEC70000}"/>
    <cellStyle name="Stil 53_3. Chng in credit spreads" xfId="52251" xr:uid="{00000000-0005-0000-0000-0000FFC70000}"/>
    <cellStyle name="Stil 54" xfId="10359" xr:uid="{00000000-0005-0000-0000-000000C80000}"/>
    <cellStyle name="Stil 54 2" xfId="52252" xr:uid="{00000000-0005-0000-0000-000001C80000}"/>
    <cellStyle name="Stil 54 2 2" xfId="52253" xr:uid="{00000000-0005-0000-0000-000002C80000}"/>
    <cellStyle name="Stil 54 3" xfId="52254" xr:uid="{00000000-0005-0000-0000-000003C80000}"/>
    <cellStyle name="Stil 54 4" xfId="52255" xr:uid="{00000000-0005-0000-0000-000004C80000}"/>
    <cellStyle name="Stil 54_3. Chng in credit spreads" xfId="52256" xr:uid="{00000000-0005-0000-0000-000005C80000}"/>
    <cellStyle name="Stil 55" xfId="10360" xr:uid="{00000000-0005-0000-0000-000006C80000}"/>
    <cellStyle name="Stil 55 2" xfId="52257" xr:uid="{00000000-0005-0000-0000-000007C80000}"/>
    <cellStyle name="Stil 56" xfId="10361" xr:uid="{00000000-0005-0000-0000-000008C80000}"/>
    <cellStyle name="Stil 56 2" xfId="52258" xr:uid="{00000000-0005-0000-0000-000009C80000}"/>
    <cellStyle name="Stil 57" xfId="10362" xr:uid="{00000000-0005-0000-0000-00000AC80000}"/>
    <cellStyle name="Stil 57 2" xfId="52259" xr:uid="{00000000-0005-0000-0000-00000BC80000}"/>
    <cellStyle name="Stil 58" xfId="10363" xr:uid="{00000000-0005-0000-0000-00000CC80000}"/>
    <cellStyle name="Stil 58 2" xfId="52260" xr:uid="{00000000-0005-0000-0000-00000DC80000}"/>
    <cellStyle name="Stil 6" xfId="10364" xr:uid="{00000000-0005-0000-0000-00000EC80000}"/>
    <cellStyle name="Stil 6 2" xfId="52261" xr:uid="{00000000-0005-0000-0000-00000FC80000}"/>
    <cellStyle name="Stil 6 2 2" xfId="52262" xr:uid="{00000000-0005-0000-0000-000010C80000}"/>
    <cellStyle name="Stil 6 3" xfId="52263" xr:uid="{00000000-0005-0000-0000-000011C80000}"/>
    <cellStyle name="Stil 6 4" xfId="52264" xr:uid="{00000000-0005-0000-0000-000012C80000}"/>
    <cellStyle name="Stil 6_3. Chng in credit spreads" xfId="52265" xr:uid="{00000000-0005-0000-0000-000013C80000}"/>
    <cellStyle name="Stil 7" xfId="10365" xr:uid="{00000000-0005-0000-0000-000014C80000}"/>
    <cellStyle name="Stil 7 2" xfId="52266" xr:uid="{00000000-0005-0000-0000-000015C80000}"/>
    <cellStyle name="Stil 7 2 2" xfId="52267" xr:uid="{00000000-0005-0000-0000-000016C80000}"/>
    <cellStyle name="Stil 7 3" xfId="52268" xr:uid="{00000000-0005-0000-0000-000017C80000}"/>
    <cellStyle name="Stil 7 4" xfId="52269" xr:uid="{00000000-0005-0000-0000-000018C80000}"/>
    <cellStyle name="Stil 7_3. Chng in credit spreads" xfId="52270" xr:uid="{00000000-0005-0000-0000-000019C80000}"/>
    <cellStyle name="Stil 8" xfId="10366" xr:uid="{00000000-0005-0000-0000-00001AC80000}"/>
    <cellStyle name="Stil 8 2" xfId="52271" xr:uid="{00000000-0005-0000-0000-00001BC80000}"/>
    <cellStyle name="Stil 8 2 2" xfId="52272" xr:uid="{00000000-0005-0000-0000-00001CC80000}"/>
    <cellStyle name="Stil 8 3" xfId="52273" xr:uid="{00000000-0005-0000-0000-00001DC80000}"/>
    <cellStyle name="Stil 8 4" xfId="52274" xr:uid="{00000000-0005-0000-0000-00001EC80000}"/>
    <cellStyle name="Stil 8_3. Chng in credit spreads" xfId="52275" xr:uid="{00000000-0005-0000-0000-00001FC80000}"/>
    <cellStyle name="Stil 9" xfId="10367" xr:uid="{00000000-0005-0000-0000-000020C80000}"/>
    <cellStyle name="Stil 9 2" xfId="52276" xr:uid="{00000000-0005-0000-0000-000021C80000}"/>
    <cellStyle name="Stil 9 2 2" xfId="52277" xr:uid="{00000000-0005-0000-0000-000022C80000}"/>
    <cellStyle name="Stil 9 3" xfId="52278" xr:uid="{00000000-0005-0000-0000-000023C80000}"/>
    <cellStyle name="Stil 9 4" xfId="52279" xr:uid="{00000000-0005-0000-0000-000024C80000}"/>
    <cellStyle name="Stil 9_3. Chng in credit spreads" xfId="52280"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2"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3"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1"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2" xr:uid="{AB70F254-C728-4E33-81BF-FEFB08881F56}"/>
    <cellStyle name="Style 21 11" xfId="10371" xr:uid="{00000000-0005-0000-0000-000040C80000}"/>
    <cellStyle name="Style 21 11 2" xfId="34547" xr:uid="{00000000-0005-0000-0000-000041C80000}"/>
    <cellStyle name="Style 21 11_A02" xfId="55653"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4"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5"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6" xr:uid="{5C639887-5B27-4B64-9D5A-C86192FD6539}"/>
    <cellStyle name="Style 21 5" xfId="10377" xr:uid="{00000000-0005-0000-0000-000053C80000}"/>
    <cellStyle name="Style 21 5 2" xfId="34556" xr:uid="{00000000-0005-0000-0000-000054C80000}"/>
    <cellStyle name="Style 21 5_A02" xfId="55657" xr:uid="{1DC0DC4D-9E48-40D3-ADF3-3E307C91C973}"/>
    <cellStyle name="Style 21 6" xfId="10378" xr:uid="{00000000-0005-0000-0000-000056C80000}"/>
    <cellStyle name="Style 21 6 2" xfId="34557" xr:uid="{00000000-0005-0000-0000-000057C80000}"/>
    <cellStyle name="Style 21 6_A02" xfId="55658" xr:uid="{096CF0A6-E0F5-455E-BE45-3FB5E09505DF}"/>
    <cellStyle name="Style 21 7" xfId="10379" xr:uid="{00000000-0005-0000-0000-000059C80000}"/>
    <cellStyle name="Style 21 7 2" xfId="34558" xr:uid="{00000000-0005-0000-0000-00005AC80000}"/>
    <cellStyle name="Style 21 7_A02" xfId="55659" xr:uid="{7355359F-1A49-4C2C-9CA3-CDBD31377AFA}"/>
    <cellStyle name="Style 21 8" xfId="10380" xr:uid="{00000000-0005-0000-0000-00005CC80000}"/>
    <cellStyle name="Style 21 8 2" xfId="34559" xr:uid="{00000000-0005-0000-0000-00005DC80000}"/>
    <cellStyle name="Style 21 8_A02" xfId="55660" xr:uid="{ADD529EE-C1C7-48FE-866B-59892CA79E3F}"/>
    <cellStyle name="Style 21 9" xfId="10381" xr:uid="{00000000-0005-0000-0000-00005FC80000}"/>
    <cellStyle name="Style 21 9 2" xfId="34560" xr:uid="{00000000-0005-0000-0000-000060C80000}"/>
    <cellStyle name="Style 21 9_A02" xfId="55661"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2" xr:uid="{1F6FEFD7-BDE7-4BC1-9033-FCFD877EBA4C}"/>
    <cellStyle name="Style 22 11" xfId="10384" xr:uid="{00000000-0005-0000-0000-000067C80000}"/>
    <cellStyle name="Style 22 11 2" xfId="34563" xr:uid="{00000000-0005-0000-0000-000068C80000}"/>
    <cellStyle name="Style 22 11_A02" xfId="55663"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4"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5"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6" xr:uid="{BE2D365D-324B-4505-9FA3-892F3623B575}"/>
    <cellStyle name="Style 22 5" xfId="10390" xr:uid="{00000000-0005-0000-0000-00007AC80000}"/>
    <cellStyle name="Style 22 5 2" xfId="34572" xr:uid="{00000000-0005-0000-0000-00007BC80000}"/>
    <cellStyle name="Style 22 5_A02" xfId="55667" xr:uid="{F85B7B24-0C42-4399-A613-E82EED20ACEA}"/>
    <cellStyle name="Style 22 6" xfId="10391" xr:uid="{00000000-0005-0000-0000-00007DC80000}"/>
    <cellStyle name="Style 22 6 2" xfId="34573" xr:uid="{00000000-0005-0000-0000-00007EC80000}"/>
    <cellStyle name="Style 22 6_A02" xfId="55668" xr:uid="{692BD223-BE93-4E72-98B8-5DC0B83061FC}"/>
    <cellStyle name="Style 22 7" xfId="10392" xr:uid="{00000000-0005-0000-0000-000080C80000}"/>
    <cellStyle name="Style 22 7 2" xfId="34574" xr:uid="{00000000-0005-0000-0000-000081C80000}"/>
    <cellStyle name="Style 22 7_A02" xfId="55669" xr:uid="{B4ECE573-3229-4513-A827-5DEBDEEB0777}"/>
    <cellStyle name="Style 22 8" xfId="10393" xr:uid="{00000000-0005-0000-0000-000083C80000}"/>
    <cellStyle name="Style 22 8 2" xfId="34575" xr:uid="{00000000-0005-0000-0000-000084C80000}"/>
    <cellStyle name="Style 22 8_A02" xfId="55670" xr:uid="{2518D574-5442-49FF-9F4D-4892B08FD5DB}"/>
    <cellStyle name="Style 22 9" xfId="10394" xr:uid="{00000000-0005-0000-0000-000086C80000}"/>
    <cellStyle name="Style 22 9 2" xfId="34576" xr:uid="{00000000-0005-0000-0000-000087C80000}"/>
    <cellStyle name="Style 22 9_A02" xfId="55671"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2" xr:uid="{243FDD84-8D23-4825-B9F1-586E93364F39}"/>
    <cellStyle name="Style 23 11" xfId="10397" xr:uid="{00000000-0005-0000-0000-00008EC80000}"/>
    <cellStyle name="Style 23 11 2" xfId="34579" xr:uid="{00000000-0005-0000-0000-00008FC80000}"/>
    <cellStyle name="Style 23 11_A02" xfId="55673"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4"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5"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6" xr:uid="{87BE5E6F-F12D-4934-A438-41A93E51D596}"/>
    <cellStyle name="Style 23 5" xfId="10403" xr:uid="{00000000-0005-0000-0000-0000A1C80000}"/>
    <cellStyle name="Style 23 5 2" xfId="34588" xr:uid="{00000000-0005-0000-0000-0000A2C80000}"/>
    <cellStyle name="Style 23 5_A02" xfId="55677" xr:uid="{AAB6F60D-BBCF-497B-9A14-38B042F442B5}"/>
    <cellStyle name="Style 23 6" xfId="10404" xr:uid="{00000000-0005-0000-0000-0000A4C80000}"/>
    <cellStyle name="Style 23 6 2" xfId="34589" xr:uid="{00000000-0005-0000-0000-0000A5C80000}"/>
    <cellStyle name="Style 23 6_A02" xfId="55678" xr:uid="{345A8226-4F7C-4FBB-B7D5-0794278B2F49}"/>
    <cellStyle name="Style 23 7" xfId="10405" xr:uid="{00000000-0005-0000-0000-0000A7C80000}"/>
    <cellStyle name="Style 23 7 2" xfId="34590" xr:uid="{00000000-0005-0000-0000-0000A8C80000}"/>
    <cellStyle name="Style 23 7_A02" xfId="55679" xr:uid="{C16F16F5-7673-4206-880F-CFCDD479284E}"/>
    <cellStyle name="Style 23 8" xfId="10406" xr:uid="{00000000-0005-0000-0000-0000AAC80000}"/>
    <cellStyle name="Style 23 8 2" xfId="34591" xr:uid="{00000000-0005-0000-0000-0000ABC80000}"/>
    <cellStyle name="Style 23 8_A02" xfId="55680" xr:uid="{328822E3-02AA-4CF2-8C64-EB0F9DCEDF8D}"/>
    <cellStyle name="Style 23 9" xfId="10407" xr:uid="{00000000-0005-0000-0000-0000ADC80000}"/>
    <cellStyle name="Style 23 9 2" xfId="34592" xr:uid="{00000000-0005-0000-0000-0000AEC80000}"/>
    <cellStyle name="Style 23 9_A02" xfId="55681"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2" xr:uid="{47C6F4C3-1CDC-4B94-B139-82FE489FD0DB}"/>
    <cellStyle name="Style 24 11" xfId="10410" xr:uid="{00000000-0005-0000-0000-0000B5C80000}"/>
    <cellStyle name="Style 24 11 2" xfId="34595" xr:uid="{00000000-0005-0000-0000-0000B6C80000}"/>
    <cellStyle name="Style 24 11_A02" xfId="55683"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4"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5"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6" xr:uid="{88C6F548-3D9E-48A6-9DB7-2AC0D348A464}"/>
    <cellStyle name="Style 24 5" xfId="10416" xr:uid="{00000000-0005-0000-0000-0000C8C80000}"/>
    <cellStyle name="Style 24 5 2" xfId="34604" xr:uid="{00000000-0005-0000-0000-0000C9C80000}"/>
    <cellStyle name="Style 24 5_A02" xfId="55687" xr:uid="{9A06DCE0-C9CC-41D2-B85B-56DF397E67CF}"/>
    <cellStyle name="Style 24 6" xfId="10417" xr:uid="{00000000-0005-0000-0000-0000CBC80000}"/>
    <cellStyle name="Style 24 6 2" xfId="34605" xr:uid="{00000000-0005-0000-0000-0000CCC80000}"/>
    <cellStyle name="Style 24 6_A02" xfId="55688" xr:uid="{C6CC4303-ECA3-4758-946E-5D0F5AFCB6FB}"/>
    <cellStyle name="Style 24 7" xfId="10418" xr:uid="{00000000-0005-0000-0000-0000CEC80000}"/>
    <cellStyle name="Style 24 7 2" xfId="34606" xr:uid="{00000000-0005-0000-0000-0000CFC80000}"/>
    <cellStyle name="Style 24 7_A02" xfId="55689" xr:uid="{DDF708DF-223F-4A05-BB47-C4BC0BEEAF05}"/>
    <cellStyle name="Style 24 8" xfId="10419" xr:uid="{00000000-0005-0000-0000-0000D1C80000}"/>
    <cellStyle name="Style 24 8 2" xfId="34607" xr:uid="{00000000-0005-0000-0000-0000D2C80000}"/>
    <cellStyle name="Style 24 8_A02" xfId="55690" xr:uid="{315FB197-E990-4426-A904-36086341C15D}"/>
    <cellStyle name="Style 24 9" xfId="10420" xr:uid="{00000000-0005-0000-0000-0000D4C80000}"/>
    <cellStyle name="Style 24 9 2" xfId="34608" xr:uid="{00000000-0005-0000-0000-0000D5C80000}"/>
    <cellStyle name="Style 24 9_A02" xfId="55691"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2" xr:uid="{29C8DB6F-5B19-4A1D-A112-D8EBDF90AE2E}"/>
    <cellStyle name="Style 25 11" xfId="10423" xr:uid="{00000000-0005-0000-0000-0000DCC80000}"/>
    <cellStyle name="Style 25 11 2" xfId="34611" xr:uid="{00000000-0005-0000-0000-0000DDC80000}"/>
    <cellStyle name="Style 25 11_A02" xfId="55693"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4"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5"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6" xr:uid="{06BC4586-3037-4818-82F5-7774DDBB724A}"/>
    <cellStyle name="Style 25 5" xfId="10429" xr:uid="{00000000-0005-0000-0000-0000EFC80000}"/>
    <cellStyle name="Style 25 5 2" xfId="34620" xr:uid="{00000000-0005-0000-0000-0000F0C80000}"/>
    <cellStyle name="Style 25 5_A02" xfId="55697" xr:uid="{E5ECC8B0-64B8-4946-AB40-24BCFF3D81FA}"/>
    <cellStyle name="Style 25 6" xfId="10430" xr:uid="{00000000-0005-0000-0000-0000F2C80000}"/>
    <cellStyle name="Style 25 6 2" xfId="34621" xr:uid="{00000000-0005-0000-0000-0000F3C80000}"/>
    <cellStyle name="Style 25 6_A02" xfId="55698" xr:uid="{EBE7ECFC-939E-4395-A403-88BEE0D91312}"/>
    <cellStyle name="Style 25 7" xfId="10431" xr:uid="{00000000-0005-0000-0000-0000F5C80000}"/>
    <cellStyle name="Style 25 7 2" xfId="34622" xr:uid="{00000000-0005-0000-0000-0000F6C80000}"/>
    <cellStyle name="Style 25 7_A02" xfId="55699" xr:uid="{C83DF1D4-96E8-4692-86CE-3659C12E0549}"/>
    <cellStyle name="Style 25 8" xfId="10432" xr:uid="{00000000-0005-0000-0000-0000F8C80000}"/>
    <cellStyle name="Style 25 8 2" xfId="34623" xr:uid="{00000000-0005-0000-0000-0000F9C80000}"/>
    <cellStyle name="Style 25 8_A02" xfId="55700" xr:uid="{89CA2A9F-19F8-4650-8129-1DCCF0CC1076}"/>
    <cellStyle name="Style 25 9" xfId="10433" xr:uid="{00000000-0005-0000-0000-0000FBC80000}"/>
    <cellStyle name="Style 25 9 2" xfId="34624" xr:uid="{00000000-0005-0000-0000-0000FCC80000}"/>
    <cellStyle name="Style 25 9_A02" xfId="55701"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2" xr:uid="{4E2E2889-39AA-4C7A-ADF8-76C89C4D4AF3}"/>
    <cellStyle name="Style 27 11" xfId="10449" xr:uid="{00000000-0005-0000-0000-00002AC90000}"/>
    <cellStyle name="Style 27 11 2" xfId="34653" xr:uid="{00000000-0005-0000-0000-00002BC90000}"/>
    <cellStyle name="Style 27 11_A02" xfId="55703"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4"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5"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6" xr:uid="{B81F2065-5542-4865-859A-79285EDAE0EC}"/>
    <cellStyle name="Style 27 5" xfId="10455" xr:uid="{00000000-0005-0000-0000-00003DC90000}"/>
    <cellStyle name="Style 27 5 2" xfId="34662" xr:uid="{00000000-0005-0000-0000-00003EC90000}"/>
    <cellStyle name="Style 27 5_A02" xfId="55707" xr:uid="{788E37FD-3118-4374-BD0D-68D42C6CFFDB}"/>
    <cellStyle name="Style 27 6" xfId="10456" xr:uid="{00000000-0005-0000-0000-000040C90000}"/>
    <cellStyle name="Style 27 6 2" xfId="34663" xr:uid="{00000000-0005-0000-0000-000041C90000}"/>
    <cellStyle name="Style 27 6_A02" xfId="55708" xr:uid="{8EDC0004-5877-45A9-A1A8-79B0141FB9BE}"/>
    <cellStyle name="Style 27 7" xfId="10457" xr:uid="{00000000-0005-0000-0000-000043C90000}"/>
    <cellStyle name="Style 27 7 2" xfId="34664" xr:uid="{00000000-0005-0000-0000-000044C90000}"/>
    <cellStyle name="Style 27 7_A02" xfId="55709" xr:uid="{539F9DDA-4C67-4064-8161-B41A4664A5D7}"/>
    <cellStyle name="Style 27 8" xfId="10458" xr:uid="{00000000-0005-0000-0000-000046C90000}"/>
    <cellStyle name="Style 27 8 2" xfId="34665" xr:uid="{00000000-0005-0000-0000-000047C90000}"/>
    <cellStyle name="Style 27 8_A02" xfId="55710" xr:uid="{06131EFB-0F01-46C3-9BA5-2A4C0CB1DDA0}"/>
    <cellStyle name="Style 27 9" xfId="10459" xr:uid="{00000000-0005-0000-0000-000049C90000}"/>
    <cellStyle name="Style 27 9 2" xfId="34666" xr:uid="{00000000-0005-0000-0000-00004AC90000}"/>
    <cellStyle name="Style 27 9_A02" xfId="55711"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2" xr:uid="{B7860E58-39C6-47EE-A415-496473CD5B1E}"/>
    <cellStyle name="Style 28 11" xfId="10462" xr:uid="{00000000-0005-0000-0000-000051C90000}"/>
    <cellStyle name="Style 28 11 2" xfId="34669" xr:uid="{00000000-0005-0000-0000-000052C90000}"/>
    <cellStyle name="Style 28 11_A02" xfId="55713"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4"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5"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6" xr:uid="{5E2E94F9-E266-483A-916D-34CD6655BB65}"/>
    <cellStyle name="Style 28 5" xfId="10468" xr:uid="{00000000-0005-0000-0000-000064C90000}"/>
    <cellStyle name="Style 28 5 2" xfId="34678" xr:uid="{00000000-0005-0000-0000-000065C90000}"/>
    <cellStyle name="Style 28 5_A02" xfId="55717" xr:uid="{4ECAAB1B-B1CF-4553-9538-F9B5796F1814}"/>
    <cellStyle name="Style 28 6" xfId="10469" xr:uid="{00000000-0005-0000-0000-000067C90000}"/>
    <cellStyle name="Style 28 6 2" xfId="34679" xr:uid="{00000000-0005-0000-0000-000068C90000}"/>
    <cellStyle name="Style 28 6_A02" xfId="55718" xr:uid="{0366CD79-9EA2-48D8-A954-52EA34B2AF71}"/>
    <cellStyle name="Style 28 7" xfId="10470" xr:uid="{00000000-0005-0000-0000-00006AC90000}"/>
    <cellStyle name="Style 28 7 2" xfId="34680" xr:uid="{00000000-0005-0000-0000-00006BC90000}"/>
    <cellStyle name="Style 28 7_A02" xfId="55719" xr:uid="{11D96F99-763F-4A76-B9E3-B4815A741251}"/>
    <cellStyle name="Style 28 8" xfId="10471" xr:uid="{00000000-0005-0000-0000-00006DC90000}"/>
    <cellStyle name="Style 28 8 2" xfId="34681" xr:uid="{00000000-0005-0000-0000-00006EC90000}"/>
    <cellStyle name="Style 28 8_A02" xfId="55720" xr:uid="{6378B92B-8817-401D-9182-7C0D0F346918}"/>
    <cellStyle name="Style 28 9" xfId="10472" xr:uid="{00000000-0005-0000-0000-000070C90000}"/>
    <cellStyle name="Style 28 9 2" xfId="34682" xr:uid="{00000000-0005-0000-0000-000071C90000}"/>
    <cellStyle name="Style 28 9_A02" xfId="55721"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2" xr:uid="{6CD22C7E-256F-4902-935B-7F0A27174B24}"/>
    <cellStyle name="Style 29 11" xfId="10475" xr:uid="{00000000-0005-0000-0000-000078C90000}"/>
    <cellStyle name="Style 29 11 2" xfId="34685" xr:uid="{00000000-0005-0000-0000-000079C90000}"/>
    <cellStyle name="Style 29 11_A02" xfId="55723"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4"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5"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6" xr:uid="{D55DDFA6-2500-4F9E-A530-1F94AB53A4CD}"/>
    <cellStyle name="Style 29 5" xfId="10481" xr:uid="{00000000-0005-0000-0000-00008BC90000}"/>
    <cellStyle name="Style 29 5 2" xfId="34694" xr:uid="{00000000-0005-0000-0000-00008CC90000}"/>
    <cellStyle name="Style 29 5_A02" xfId="55727" xr:uid="{9BFF4FF9-F01F-41E0-9770-3B2088C7E332}"/>
    <cellStyle name="Style 29 6" xfId="10482" xr:uid="{00000000-0005-0000-0000-00008EC90000}"/>
    <cellStyle name="Style 29 6 2" xfId="34695" xr:uid="{00000000-0005-0000-0000-00008FC90000}"/>
    <cellStyle name="Style 29 6_A02" xfId="55728" xr:uid="{993AA4D6-707F-4F27-908C-1AEF5FC29870}"/>
    <cellStyle name="Style 29 7" xfId="10483" xr:uid="{00000000-0005-0000-0000-000091C90000}"/>
    <cellStyle name="Style 29 7 2" xfId="34696" xr:uid="{00000000-0005-0000-0000-000092C90000}"/>
    <cellStyle name="Style 29 7_A02" xfId="55729" xr:uid="{936C0E3E-4107-4572-86E0-9167154E43A7}"/>
    <cellStyle name="Style 29 8" xfId="10484" xr:uid="{00000000-0005-0000-0000-000094C90000}"/>
    <cellStyle name="Style 29 8 2" xfId="34697" xr:uid="{00000000-0005-0000-0000-000095C90000}"/>
    <cellStyle name="Style 29 8_A02" xfId="55730" xr:uid="{40D47B4B-906C-4061-B048-3FD577DBCB97}"/>
    <cellStyle name="Style 29 9" xfId="10485" xr:uid="{00000000-0005-0000-0000-000097C90000}"/>
    <cellStyle name="Style 29 9 2" xfId="34698" xr:uid="{00000000-0005-0000-0000-000098C90000}"/>
    <cellStyle name="Style 29 9_A02" xfId="55731"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2" xr:uid="{68B1BFD7-AD10-44F5-8DD6-B0CB45DE853F}"/>
    <cellStyle name="Style 33 11" xfId="10531" xr:uid="{00000000-0005-0000-0000-000020CA0000}"/>
    <cellStyle name="Style 33 11 2" xfId="34787" xr:uid="{00000000-0005-0000-0000-000021CA0000}"/>
    <cellStyle name="Style 33 11_A02" xfId="55733"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4"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5"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6" xr:uid="{777F2783-4F4D-4CE9-B9E0-E18ADBF78927}"/>
    <cellStyle name="Style 33 5" xfId="10537" xr:uid="{00000000-0005-0000-0000-000033CA0000}"/>
    <cellStyle name="Style 33 5 2" xfId="34796" xr:uid="{00000000-0005-0000-0000-000034CA0000}"/>
    <cellStyle name="Style 33 5_A02" xfId="55737" xr:uid="{EFE8598F-CA53-4D55-A726-C76789087CFA}"/>
    <cellStyle name="Style 33 6" xfId="10538" xr:uid="{00000000-0005-0000-0000-000036CA0000}"/>
    <cellStyle name="Style 33 6 2" xfId="34797" xr:uid="{00000000-0005-0000-0000-000037CA0000}"/>
    <cellStyle name="Style 33 6_A02" xfId="55738" xr:uid="{9229AE38-EA1A-4EDB-BFDB-C7E22AB48F08}"/>
    <cellStyle name="Style 33 7" xfId="10539" xr:uid="{00000000-0005-0000-0000-000039CA0000}"/>
    <cellStyle name="Style 33 7 2" xfId="34798" xr:uid="{00000000-0005-0000-0000-00003ACA0000}"/>
    <cellStyle name="Style 33 7_A02" xfId="55739" xr:uid="{7F0010E0-EE77-4177-B607-9D628A7739AA}"/>
    <cellStyle name="Style 33 8" xfId="10540" xr:uid="{00000000-0005-0000-0000-00003CCA0000}"/>
    <cellStyle name="Style 33 8 2" xfId="34799" xr:uid="{00000000-0005-0000-0000-00003DCA0000}"/>
    <cellStyle name="Style 33 8_A02" xfId="55740" xr:uid="{4ACDD598-A99A-42FE-AFBF-9E148D279EBC}"/>
    <cellStyle name="Style 33 9" xfId="10541" xr:uid="{00000000-0005-0000-0000-00003FCA0000}"/>
    <cellStyle name="Style 33 9 2" xfId="34800" xr:uid="{00000000-0005-0000-0000-000040CA0000}"/>
    <cellStyle name="Style 33 9_A02" xfId="55741"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2"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3" xr:uid="{6E23E8EA-1A90-491C-A0F9-EE15639CA5A3}"/>
    <cellStyle name="Sub total" xfId="10575" xr:uid="{00000000-0005-0000-0000-0000A6CA0000}"/>
    <cellStyle name="Sub total 10" xfId="10576" xr:uid="{00000000-0005-0000-0000-0000A7CA0000}"/>
    <cellStyle name="Sub total 10 2" xfId="52282" xr:uid="{00000000-0005-0000-0000-0000A8CA0000}"/>
    <cellStyle name="Sub total 11" xfId="36033" xr:uid="{00000000-0005-0000-0000-0000A9CA0000}"/>
    <cellStyle name="Sub total 11 2" xfId="52283" xr:uid="{00000000-0005-0000-0000-0000AACA0000}"/>
    <cellStyle name="Sub total 12" xfId="36925" xr:uid="{00000000-0005-0000-0000-0000ABCA0000}"/>
    <cellStyle name="Sub total 12 2" xfId="52284" xr:uid="{00000000-0005-0000-0000-0000ACCA0000}"/>
    <cellStyle name="Sub total 13" xfId="52285" xr:uid="{00000000-0005-0000-0000-0000ADCA0000}"/>
    <cellStyle name="Sub total 13 2" xfId="52286" xr:uid="{00000000-0005-0000-0000-0000AECA0000}"/>
    <cellStyle name="Sub total 14" xfId="52287" xr:uid="{00000000-0005-0000-0000-0000AFCA0000}"/>
    <cellStyle name="Sub total 14 2" xfId="52288" xr:uid="{00000000-0005-0000-0000-0000B0CA0000}"/>
    <cellStyle name="Sub total 15" xfId="52289" xr:uid="{00000000-0005-0000-0000-0000B1CA0000}"/>
    <cellStyle name="Sub total 15 2" xfId="52290" xr:uid="{00000000-0005-0000-0000-0000B2CA0000}"/>
    <cellStyle name="Sub total 16" xfId="52291" xr:uid="{00000000-0005-0000-0000-0000B3CA0000}"/>
    <cellStyle name="Sub total 16 2" xfId="52292" xr:uid="{00000000-0005-0000-0000-0000B4CA0000}"/>
    <cellStyle name="Sub total 17" xfId="52293" xr:uid="{00000000-0005-0000-0000-0000B5CA0000}"/>
    <cellStyle name="Sub total 17 2" xfId="52294" xr:uid="{00000000-0005-0000-0000-0000B6CA0000}"/>
    <cellStyle name="Sub total 18" xfId="52295" xr:uid="{00000000-0005-0000-0000-0000B7CA0000}"/>
    <cellStyle name="Sub total 18 2" xfId="52296" xr:uid="{00000000-0005-0000-0000-0000B8CA0000}"/>
    <cellStyle name="Sub total 19" xfId="52297" xr:uid="{00000000-0005-0000-0000-0000B9CA0000}"/>
    <cellStyle name="Sub total 19 2" xfId="52298" xr:uid="{00000000-0005-0000-0000-0000BACA0000}"/>
    <cellStyle name="Sub total 2" xfId="10577" xr:uid="{00000000-0005-0000-0000-0000BBCA0000}"/>
    <cellStyle name="Sub total 2 10" xfId="36455" xr:uid="{00000000-0005-0000-0000-0000BCCA0000}"/>
    <cellStyle name="Sub total 2 11" xfId="36926"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9"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300"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1" xr:uid="{00000000-0005-0000-0000-000005CB0000}"/>
    <cellStyle name="Sub total 20" xfId="52302" xr:uid="{00000000-0005-0000-0000-000006CB0000}"/>
    <cellStyle name="Sub total 20 2" xfId="52303" xr:uid="{00000000-0005-0000-0000-000007CB0000}"/>
    <cellStyle name="Sub total 21" xfId="52304" xr:uid="{00000000-0005-0000-0000-000008CB0000}"/>
    <cellStyle name="Sub total 21 2" xfId="52305" xr:uid="{00000000-0005-0000-0000-000009CB0000}"/>
    <cellStyle name="Sub total 22" xfId="52306" xr:uid="{00000000-0005-0000-0000-00000ACB0000}"/>
    <cellStyle name="Sub total 22 2" xfId="52307" xr:uid="{00000000-0005-0000-0000-00000BCB0000}"/>
    <cellStyle name="Sub total 23" xfId="52308" xr:uid="{00000000-0005-0000-0000-00000CCB0000}"/>
    <cellStyle name="Sub total 23 2" xfId="52309" xr:uid="{00000000-0005-0000-0000-00000DCB0000}"/>
    <cellStyle name="Sub total 24" xfId="52310" xr:uid="{00000000-0005-0000-0000-00000ECB0000}"/>
    <cellStyle name="Sub total 24 2" xfId="52311" xr:uid="{00000000-0005-0000-0000-00000FCB0000}"/>
    <cellStyle name="Sub total 25" xfId="52312" xr:uid="{00000000-0005-0000-0000-000010CB0000}"/>
    <cellStyle name="Sub total 25 2" xfId="52313" xr:uid="{00000000-0005-0000-0000-000011CB0000}"/>
    <cellStyle name="Sub total 26" xfId="52314" xr:uid="{00000000-0005-0000-0000-000012CB0000}"/>
    <cellStyle name="Sub total 26 2" xfId="52315"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6" xr:uid="{00000000-0005-0000-0000-000019CB0000}"/>
    <cellStyle name="Sub total 3 2 3" xfId="34867" xr:uid="{00000000-0005-0000-0000-00001ACB0000}"/>
    <cellStyle name="Sub total 3 2_3. Chng in credit spreads" xfId="52317" xr:uid="{00000000-0005-0000-0000-00001BCB0000}"/>
    <cellStyle name="Sub total 3 3" xfId="10647" xr:uid="{00000000-0005-0000-0000-00001CCB0000}"/>
    <cellStyle name="Sub total 3 3 2" xfId="52318"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9"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20" xr:uid="{00000000-0005-0000-0000-00005ECB0000}"/>
    <cellStyle name="Sub total_1" xfId="52321"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2"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7" xr:uid="{00000000-0005-0000-0000-0000B5CB0000}"/>
    <cellStyle name="Suma_3. Chng in credit spreads" xfId="52323"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4" xr:uid="{00000000-0005-0000-0000-0000BBCB0000}"/>
    <cellStyle name="Summa 1 låst_AVA DVA EL" xfId="34880" xr:uid="{00000000-0005-0000-0000-0000BCCB0000}"/>
    <cellStyle name="Summa 10" xfId="36928"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5"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6"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4"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5" xr:uid="{9544AA6E-FA68-49C6-9688-3DF5347704E2}"/>
    <cellStyle name="Tabelltittel" xfId="10973" xr:uid="{00000000-0005-0000-0000-00008FCC0000}"/>
    <cellStyle name="Tabelltittel 2" xfId="34890" xr:uid="{00000000-0005-0000-0000-000090CC0000}"/>
    <cellStyle name="Tabelltittel 3" xfId="52327"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8"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9" xr:uid="{00000000-0005-0000-0000-0000A5CC0000}"/>
    <cellStyle name="Table end 4" xfId="34904" xr:uid="{00000000-0005-0000-0000-0000A6CC0000}"/>
    <cellStyle name="Table end_1" xfId="52330" xr:uid="{00000000-0005-0000-0000-0000A7CC0000}"/>
    <cellStyle name="Table head" xfId="10976" xr:uid="{00000000-0005-0000-0000-0000A8CC0000}"/>
    <cellStyle name="Table head 10" xfId="10977" xr:uid="{00000000-0005-0000-0000-0000A9CC0000}"/>
    <cellStyle name="Table head 11" xfId="36929" xr:uid="{00000000-0005-0000-0000-0000AACC0000}"/>
    <cellStyle name="Table head 2" xfId="10978" xr:uid="{00000000-0005-0000-0000-0000ABCC0000}"/>
    <cellStyle name="Table head 2 10" xfId="36930"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1"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2"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3"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4"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5"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6"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7" xr:uid="{00000000-0005-0000-0000-000096CD0000}"/>
    <cellStyle name="table text bold 2_3. Chng in credit spreads" xfId="52338"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9"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40" xr:uid="{00000000-0005-0000-0000-0000A4CD0000}"/>
    <cellStyle name="table text bold green 2_3. Chng in credit spreads" xfId="52341" xr:uid="{00000000-0005-0000-0000-0000A5CD0000}"/>
    <cellStyle name="table text bold green 3" xfId="34947" xr:uid="{00000000-0005-0000-0000-0000A6CD0000}"/>
    <cellStyle name="table text bold green 3 2" xfId="52342" xr:uid="{00000000-0005-0000-0000-0000A7CD0000}"/>
    <cellStyle name="table text bold green_1" xfId="52343" xr:uid="{00000000-0005-0000-0000-0000A8CD0000}"/>
    <cellStyle name="table text bold_1" xfId="52344"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5" xr:uid="{00000000-0005-0000-0000-0000ADCD0000}"/>
    <cellStyle name="table text light 2_3. Chng in credit spreads" xfId="52346"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7" xr:uid="{00000000-0005-0000-0000-0000B6CD0000}"/>
    <cellStyle name="table text light 4" xfId="34956" xr:uid="{00000000-0005-0000-0000-0000B7CD0000}"/>
    <cellStyle name="table text light_1" xfId="52348" xr:uid="{00000000-0005-0000-0000-0000B8CD0000}"/>
    <cellStyle name="Table Text_3. Chng in credit spreads" xfId="52349"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50"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1"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2"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3"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4"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5"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6"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7"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8"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9"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60"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6"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4"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1"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1"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2"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3" xr:uid="{00000000-0005-0000-0000-000093CE0000}"/>
    <cellStyle name="Tittel_4Q16" xfId="52364"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5"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5" xr:uid="{00000000-0005-0000-0000-0000BECE0000}"/>
    <cellStyle name="Total 15" xfId="52366" xr:uid="{00000000-0005-0000-0000-0000BFCE0000}"/>
    <cellStyle name="Total 16" xfId="52367"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2" xr:uid="{00000000-0005-0000-0000-00007BCF0000}"/>
    <cellStyle name="Total 3_A02" xfId="55747"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3" xr:uid="{00000000-0005-0000-0000-0000C9CF0000}"/>
    <cellStyle name="Total 4_A02" xfId="55748"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4" xr:uid="{00000000-0005-0000-0000-000017D00000}"/>
    <cellStyle name="Total 5_A02" xfId="55749"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5" xr:uid="{00000000-0005-0000-0000-000065D00000}"/>
    <cellStyle name="Total 6_A02" xfId="55750"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6" xr:uid="{00000000-0005-0000-0000-0000B3D00000}"/>
    <cellStyle name="Total 7_A02" xfId="55751"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7" xr:uid="{00000000-0005-0000-0000-000001D10000}"/>
    <cellStyle name="Total 8_A02" xfId="55752"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8" xr:uid="{00000000-0005-0000-0000-00004FD10000}"/>
    <cellStyle name="Total 9_A02" xfId="55753"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8"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6"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7"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9" xr:uid="{00000000-0005-0000-0000-0000A9D10000}"/>
    <cellStyle name="Totalt 2_A02" xfId="55754" xr:uid="{F2CC1ED4-2837-4B47-B006-9FF45CF27613}"/>
    <cellStyle name="Totalt 3" xfId="35231" xr:uid="{00000000-0005-0000-0000-0000ABD10000}"/>
    <cellStyle name="Totalt 3 2" xfId="35232" xr:uid="{00000000-0005-0000-0000-0000ACD10000}"/>
    <cellStyle name="Totalt 3 2 2" xfId="52369" xr:uid="{00000000-0005-0000-0000-0000ADD10000}"/>
    <cellStyle name="Totalt 3 3" xfId="35233" xr:uid="{00000000-0005-0000-0000-0000AED10000}"/>
    <cellStyle name="Totalt 3 4" xfId="40178" xr:uid="{00000000-0005-0000-0000-0000AFD10000}"/>
    <cellStyle name="Totalt 3_3. Chng in credit spreads" xfId="52370"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9"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1" xr:uid="{00000000-0005-0000-0000-0000B9D10000}"/>
    <cellStyle name="Totalt_4Q16" xfId="52372"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3" xr:uid="{00000000-0005-0000-0000-0000C1D10000}"/>
    <cellStyle name="Tusenskille [0] 2 2 2 2" xfId="52374" xr:uid="{00000000-0005-0000-0000-0000C2D10000}"/>
    <cellStyle name="Tusenskille [0] 2 2 3" xfId="52375" xr:uid="{00000000-0005-0000-0000-0000C3D10000}"/>
    <cellStyle name="Tusenskille [0] 2 2_3. Chng in credit spreads" xfId="52376" xr:uid="{00000000-0005-0000-0000-0000C4D10000}"/>
    <cellStyle name="Tusenskille [0] 2 3" xfId="35247" xr:uid="{00000000-0005-0000-0000-0000C5D10000}"/>
    <cellStyle name="Tusenskille [0] 2 3 2" xfId="52377" xr:uid="{00000000-0005-0000-0000-0000C6D10000}"/>
    <cellStyle name="Tusenskille [0] 2_3. Chng in credit spreads" xfId="52378" xr:uid="{00000000-0005-0000-0000-0000C7D10000}"/>
    <cellStyle name="Tusenskille [0] 3" xfId="52379" xr:uid="{00000000-0005-0000-0000-0000C8D10000}"/>
    <cellStyle name="Tusenskille [0] 3 2" xfId="52380" xr:uid="{00000000-0005-0000-0000-0000C9D10000}"/>
    <cellStyle name="Tusenskille 10" xfId="35248" xr:uid="{00000000-0005-0000-0000-0000CAD10000}"/>
    <cellStyle name="Tusenskille 10 2" xfId="35249" xr:uid="{00000000-0005-0000-0000-0000CBD10000}"/>
    <cellStyle name="Tusenskille 10 2 2" xfId="52381" xr:uid="{00000000-0005-0000-0000-0000CCD10000}"/>
    <cellStyle name="Tusenskille 10 2 2 2" xfId="52382" xr:uid="{00000000-0005-0000-0000-0000CDD10000}"/>
    <cellStyle name="Tusenskille 10 2 3" xfId="52383" xr:uid="{00000000-0005-0000-0000-0000CED10000}"/>
    <cellStyle name="Tusenskille 10 2_3. Chng in credit spreads" xfId="52384" xr:uid="{00000000-0005-0000-0000-0000CFD10000}"/>
    <cellStyle name="Tusenskille 10 3" xfId="35250" xr:uid="{00000000-0005-0000-0000-0000D0D10000}"/>
    <cellStyle name="Tusenskille 10 3 2" xfId="52385" xr:uid="{00000000-0005-0000-0000-0000D1D10000}"/>
    <cellStyle name="Tusenskille 10 4" xfId="52386" xr:uid="{00000000-0005-0000-0000-0000D2D10000}"/>
    <cellStyle name="Tusenskille 10 5" xfId="52387" xr:uid="{00000000-0005-0000-0000-0000D3D10000}"/>
    <cellStyle name="Tusenskille 10_3. Chng in credit spreads" xfId="52388"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9" xr:uid="{00000000-0005-0000-0000-0000D9D10000}"/>
    <cellStyle name="Tusenskille 11 2_AVA DVA EL" xfId="35255" xr:uid="{00000000-0005-0000-0000-0000DAD10000}"/>
    <cellStyle name="Tusenskille 11 3" xfId="35256" xr:uid="{00000000-0005-0000-0000-0000DBD10000}"/>
    <cellStyle name="Tusenskille 11 3 2" xfId="52390" xr:uid="{00000000-0005-0000-0000-0000DCD10000}"/>
    <cellStyle name="Tusenskille 11 4" xfId="35257" xr:uid="{00000000-0005-0000-0000-0000DDD10000}"/>
    <cellStyle name="Tusenskille 11 5" xfId="52391" xr:uid="{00000000-0005-0000-0000-0000DED10000}"/>
    <cellStyle name="Tusenskille 11_3. Chng in credit spreads" xfId="52392" xr:uid="{00000000-0005-0000-0000-0000DFD10000}"/>
    <cellStyle name="Tusenskille 12" xfId="35258" xr:uid="{00000000-0005-0000-0000-0000E0D10000}"/>
    <cellStyle name="Tusenskille 12 2" xfId="35259" xr:uid="{00000000-0005-0000-0000-0000E1D10000}"/>
    <cellStyle name="Tusenskille 12 2 2" xfId="52393" xr:uid="{00000000-0005-0000-0000-0000E2D10000}"/>
    <cellStyle name="Tusenskille 12 3" xfId="35260" xr:uid="{00000000-0005-0000-0000-0000E3D10000}"/>
    <cellStyle name="Tusenskille 12 3 2" xfId="52394" xr:uid="{00000000-0005-0000-0000-0000E4D10000}"/>
    <cellStyle name="Tusenskille 12 4" xfId="52395" xr:uid="{00000000-0005-0000-0000-0000E5D10000}"/>
    <cellStyle name="Tusenskille 12_3. Chng in credit spreads" xfId="52396" xr:uid="{00000000-0005-0000-0000-0000E6D10000}"/>
    <cellStyle name="Tusenskille 13" xfId="35261" xr:uid="{00000000-0005-0000-0000-0000E7D10000}"/>
    <cellStyle name="Tusenskille 13 2" xfId="35262" xr:uid="{00000000-0005-0000-0000-0000E8D10000}"/>
    <cellStyle name="Tusenskille 13 2 2" xfId="52397" xr:uid="{00000000-0005-0000-0000-0000E9D10000}"/>
    <cellStyle name="Tusenskille 13 3" xfId="35263" xr:uid="{00000000-0005-0000-0000-0000EAD10000}"/>
    <cellStyle name="Tusenskille 13 3 2" xfId="52398" xr:uid="{00000000-0005-0000-0000-0000EBD10000}"/>
    <cellStyle name="Tusenskille 13 4" xfId="52399" xr:uid="{00000000-0005-0000-0000-0000ECD10000}"/>
    <cellStyle name="Tusenskille 13_3. Chng in credit spreads" xfId="52400" xr:uid="{00000000-0005-0000-0000-0000EDD10000}"/>
    <cellStyle name="Tusenskille 14" xfId="35264" xr:uid="{00000000-0005-0000-0000-0000EED10000}"/>
    <cellStyle name="Tusenskille 14 2" xfId="35265" xr:uid="{00000000-0005-0000-0000-0000EFD10000}"/>
    <cellStyle name="Tusenskille 14 2 2" xfId="52401" xr:uid="{00000000-0005-0000-0000-0000F0D10000}"/>
    <cellStyle name="Tusenskille 14 2 2 2" xfId="52402" xr:uid="{00000000-0005-0000-0000-0000F1D10000}"/>
    <cellStyle name="Tusenskille 14 2 2 2 2" xfId="52403" xr:uid="{00000000-0005-0000-0000-0000F2D10000}"/>
    <cellStyle name="Tusenskille 14 2 2 2 2 2" xfId="52404" xr:uid="{00000000-0005-0000-0000-0000F3D10000}"/>
    <cellStyle name="Tusenskille 14 2 2 2 3" xfId="52405" xr:uid="{00000000-0005-0000-0000-0000F4D10000}"/>
    <cellStyle name="Tusenskille 14 2 2 2 3 2" xfId="52406" xr:uid="{00000000-0005-0000-0000-0000F5D10000}"/>
    <cellStyle name="Tusenskille 14 2 2 2 4" xfId="52407" xr:uid="{00000000-0005-0000-0000-0000F6D10000}"/>
    <cellStyle name="Tusenskille 14 2 2 2_3. Chng in credit spreads" xfId="52408" xr:uid="{00000000-0005-0000-0000-0000F7D10000}"/>
    <cellStyle name="Tusenskille 14 2 2 3" xfId="52409" xr:uid="{00000000-0005-0000-0000-0000F8D10000}"/>
    <cellStyle name="Tusenskille 14 2 2 3 2" xfId="52410" xr:uid="{00000000-0005-0000-0000-0000F9D10000}"/>
    <cellStyle name="Tusenskille 14 2 2 4" xfId="52411" xr:uid="{00000000-0005-0000-0000-0000FAD10000}"/>
    <cellStyle name="Tusenskille 14 2 2 4 2" xfId="52412" xr:uid="{00000000-0005-0000-0000-0000FBD10000}"/>
    <cellStyle name="Tusenskille 14 2 2 5" xfId="52413" xr:uid="{00000000-0005-0000-0000-0000FCD10000}"/>
    <cellStyle name="Tusenskille 14 2 2_3. Chng in credit spreads" xfId="52414" xr:uid="{00000000-0005-0000-0000-0000FDD10000}"/>
    <cellStyle name="Tusenskille 14 2 3" xfId="52415" xr:uid="{00000000-0005-0000-0000-0000FED10000}"/>
    <cellStyle name="Tusenskille 14 2 3 2" xfId="52416" xr:uid="{00000000-0005-0000-0000-0000FFD10000}"/>
    <cellStyle name="Tusenskille 14 2 3 2 2" xfId="52417" xr:uid="{00000000-0005-0000-0000-000000D20000}"/>
    <cellStyle name="Tusenskille 14 2 3 2 2 2" xfId="52418" xr:uid="{00000000-0005-0000-0000-000001D20000}"/>
    <cellStyle name="Tusenskille 14 2 3 2 3" xfId="52419" xr:uid="{00000000-0005-0000-0000-000002D20000}"/>
    <cellStyle name="Tusenskille 14 2 3 2 3 2" xfId="52420" xr:uid="{00000000-0005-0000-0000-000003D20000}"/>
    <cellStyle name="Tusenskille 14 2 3 2 4" xfId="52421" xr:uid="{00000000-0005-0000-0000-000004D20000}"/>
    <cellStyle name="Tusenskille 14 2 3 2_3. Chng in credit spreads" xfId="52422" xr:uid="{00000000-0005-0000-0000-000005D20000}"/>
    <cellStyle name="Tusenskille 14 2 3 3" xfId="52423" xr:uid="{00000000-0005-0000-0000-000006D20000}"/>
    <cellStyle name="Tusenskille 14 2 3 3 2" xfId="52424" xr:uid="{00000000-0005-0000-0000-000007D20000}"/>
    <cellStyle name="Tusenskille 14 2 3 4" xfId="52425" xr:uid="{00000000-0005-0000-0000-000008D20000}"/>
    <cellStyle name="Tusenskille 14 2 3 4 2" xfId="52426" xr:uid="{00000000-0005-0000-0000-000009D20000}"/>
    <cellStyle name="Tusenskille 14 2 3 5" xfId="52427" xr:uid="{00000000-0005-0000-0000-00000AD20000}"/>
    <cellStyle name="Tusenskille 14 2 3_3. Chng in credit spreads" xfId="52428" xr:uid="{00000000-0005-0000-0000-00000BD20000}"/>
    <cellStyle name="Tusenskille 14 2 4" xfId="52429" xr:uid="{00000000-0005-0000-0000-00000CD20000}"/>
    <cellStyle name="Tusenskille 14 2 4 2" xfId="52430" xr:uid="{00000000-0005-0000-0000-00000DD20000}"/>
    <cellStyle name="Tusenskille 14 2 4 2 2" xfId="52431" xr:uid="{00000000-0005-0000-0000-00000ED20000}"/>
    <cellStyle name="Tusenskille 14 2 4 3" xfId="52432" xr:uid="{00000000-0005-0000-0000-00000FD20000}"/>
    <cellStyle name="Tusenskille 14 2 4 3 2" xfId="52433" xr:uid="{00000000-0005-0000-0000-000010D20000}"/>
    <cellStyle name="Tusenskille 14 2 4 4" xfId="52434" xr:uid="{00000000-0005-0000-0000-000011D20000}"/>
    <cellStyle name="Tusenskille 14 2 4_3. Chng in credit spreads" xfId="52435" xr:uid="{00000000-0005-0000-0000-000012D20000}"/>
    <cellStyle name="Tusenskille 14 2 5" xfId="52436" xr:uid="{00000000-0005-0000-0000-000013D20000}"/>
    <cellStyle name="Tusenskille 14 2 5 2" xfId="52437" xr:uid="{00000000-0005-0000-0000-000014D20000}"/>
    <cellStyle name="Tusenskille 14 2 6" xfId="52438" xr:uid="{00000000-0005-0000-0000-000015D20000}"/>
    <cellStyle name="Tusenskille 14 2 6 2" xfId="52439" xr:uid="{00000000-0005-0000-0000-000016D20000}"/>
    <cellStyle name="Tusenskille 14 2 7" xfId="52440" xr:uid="{00000000-0005-0000-0000-000017D20000}"/>
    <cellStyle name="Tusenskille 14 2_3. Chng in credit spreads" xfId="52441" xr:uid="{00000000-0005-0000-0000-000018D20000}"/>
    <cellStyle name="Tusenskille 14 3" xfId="35266" xr:uid="{00000000-0005-0000-0000-000019D20000}"/>
    <cellStyle name="Tusenskille 14 3 2" xfId="52442" xr:uid="{00000000-0005-0000-0000-00001AD20000}"/>
    <cellStyle name="Tusenskille 14 3 2 2" xfId="52443" xr:uid="{00000000-0005-0000-0000-00001BD20000}"/>
    <cellStyle name="Tusenskille 14 3 2 2 2" xfId="52444" xr:uid="{00000000-0005-0000-0000-00001CD20000}"/>
    <cellStyle name="Tusenskille 14 3 2 2 2 2" xfId="52445" xr:uid="{00000000-0005-0000-0000-00001DD20000}"/>
    <cellStyle name="Tusenskille 14 3 2 2 3" xfId="52446" xr:uid="{00000000-0005-0000-0000-00001ED20000}"/>
    <cellStyle name="Tusenskille 14 3 2 2 3 2" xfId="52447" xr:uid="{00000000-0005-0000-0000-00001FD20000}"/>
    <cellStyle name="Tusenskille 14 3 2 2 4" xfId="52448" xr:uid="{00000000-0005-0000-0000-000020D20000}"/>
    <cellStyle name="Tusenskille 14 3 2 2_3. Chng in credit spreads" xfId="52449" xr:uid="{00000000-0005-0000-0000-000021D20000}"/>
    <cellStyle name="Tusenskille 14 3 2 3" xfId="52450" xr:uid="{00000000-0005-0000-0000-000022D20000}"/>
    <cellStyle name="Tusenskille 14 3 2 3 2" xfId="52451" xr:uid="{00000000-0005-0000-0000-000023D20000}"/>
    <cellStyle name="Tusenskille 14 3 2 4" xfId="52452" xr:uid="{00000000-0005-0000-0000-000024D20000}"/>
    <cellStyle name="Tusenskille 14 3 2 4 2" xfId="52453" xr:uid="{00000000-0005-0000-0000-000025D20000}"/>
    <cellStyle name="Tusenskille 14 3 2 5" xfId="52454" xr:uid="{00000000-0005-0000-0000-000026D20000}"/>
    <cellStyle name="Tusenskille 14 3 2_3. Chng in credit spreads" xfId="52455" xr:uid="{00000000-0005-0000-0000-000027D20000}"/>
    <cellStyle name="Tusenskille 14 3 3" xfId="52456" xr:uid="{00000000-0005-0000-0000-000028D20000}"/>
    <cellStyle name="Tusenskille 14 3 3 2" xfId="52457" xr:uid="{00000000-0005-0000-0000-000029D20000}"/>
    <cellStyle name="Tusenskille 14 3 3 2 2" xfId="52458" xr:uid="{00000000-0005-0000-0000-00002AD20000}"/>
    <cellStyle name="Tusenskille 14 3 3 2 2 2" xfId="52459" xr:uid="{00000000-0005-0000-0000-00002BD20000}"/>
    <cellStyle name="Tusenskille 14 3 3 2 3" xfId="52460" xr:uid="{00000000-0005-0000-0000-00002CD20000}"/>
    <cellStyle name="Tusenskille 14 3 3 2 3 2" xfId="52461" xr:uid="{00000000-0005-0000-0000-00002DD20000}"/>
    <cellStyle name="Tusenskille 14 3 3 2 4" xfId="52462" xr:uid="{00000000-0005-0000-0000-00002ED20000}"/>
    <cellStyle name="Tusenskille 14 3 3 2_3. Chng in credit spreads" xfId="52463" xr:uid="{00000000-0005-0000-0000-00002FD20000}"/>
    <cellStyle name="Tusenskille 14 3 3 3" xfId="52464" xr:uid="{00000000-0005-0000-0000-000030D20000}"/>
    <cellStyle name="Tusenskille 14 3 3 3 2" xfId="52465" xr:uid="{00000000-0005-0000-0000-000031D20000}"/>
    <cellStyle name="Tusenskille 14 3 3 4" xfId="52466" xr:uid="{00000000-0005-0000-0000-000032D20000}"/>
    <cellStyle name="Tusenskille 14 3 3 4 2" xfId="52467" xr:uid="{00000000-0005-0000-0000-000033D20000}"/>
    <cellStyle name="Tusenskille 14 3 3 5" xfId="52468" xr:uid="{00000000-0005-0000-0000-000034D20000}"/>
    <cellStyle name="Tusenskille 14 3 3_3. Chng in credit spreads" xfId="52469" xr:uid="{00000000-0005-0000-0000-000035D20000}"/>
    <cellStyle name="Tusenskille 14 3 4" xfId="52470" xr:uid="{00000000-0005-0000-0000-000036D20000}"/>
    <cellStyle name="Tusenskille 14 3 4 2" xfId="52471" xr:uid="{00000000-0005-0000-0000-000037D20000}"/>
    <cellStyle name="Tusenskille 14 3 4 2 2" xfId="52472" xr:uid="{00000000-0005-0000-0000-000038D20000}"/>
    <cellStyle name="Tusenskille 14 3 4 3" xfId="52473" xr:uid="{00000000-0005-0000-0000-000039D20000}"/>
    <cellStyle name="Tusenskille 14 3 4 3 2" xfId="52474" xr:uid="{00000000-0005-0000-0000-00003AD20000}"/>
    <cellStyle name="Tusenskille 14 3 4 4" xfId="52475" xr:uid="{00000000-0005-0000-0000-00003BD20000}"/>
    <cellStyle name="Tusenskille 14 3 4_3. Chng in credit spreads" xfId="52476" xr:uid="{00000000-0005-0000-0000-00003CD20000}"/>
    <cellStyle name="Tusenskille 14 3 5" xfId="52477" xr:uid="{00000000-0005-0000-0000-00003DD20000}"/>
    <cellStyle name="Tusenskille 14 3 5 2" xfId="52478" xr:uid="{00000000-0005-0000-0000-00003ED20000}"/>
    <cellStyle name="Tusenskille 14 3 6" xfId="52479" xr:uid="{00000000-0005-0000-0000-00003FD20000}"/>
    <cellStyle name="Tusenskille 14 3 6 2" xfId="52480" xr:uid="{00000000-0005-0000-0000-000040D20000}"/>
    <cellStyle name="Tusenskille 14 3 7" xfId="52481" xr:uid="{00000000-0005-0000-0000-000041D20000}"/>
    <cellStyle name="Tusenskille 14 3_3. Chng in credit spreads" xfId="52482" xr:uid="{00000000-0005-0000-0000-000042D20000}"/>
    <cellStyle name="Tusenskille 14 4" xfId="52483" xr:uid="{00000000-0005-0000-0000-000043D20000}"/>
    <cellStyle name="Tusenskille 14 4 2" xfId="52484" xr:uid="{00000000-0005-0000-0000-000044D20000}"/>
    <cellStyle name="Tusenskille 14 4 2 2" xfId="52485" xr:uid="{00000000-0005-0000-0000-000045D20000}"/>
    <cellStyle name="Tusenskille 14 4 2 2 2" xfId="52486" xr:uid="{00000000-0005-0000-0000-000046D20000}"/>
    <cellStyle name="Tusenskille 14 4 2 3" xfId="52487" xr:uid="{00000000-0005-0000-0000-000047D20000}"/>
    <cellStyle name="Tusenskille 14 4 2 3 2" xfId="52488" xr:uid="{00000000-0005-0000-0000-000048D20000}"/>
    <cellStyle name="Tusenskille 14 4 2 4" xfId="52489" xr:uid="{00000000-0005-0000-0000-000049D20000}"/>
    <cellStyle name="Tusenskille 14 4 2_3. Chng in credit spreads" xfId="52490" xr:uid="{00000000-0005-0000-0000-00004AD20000}"/>
    <cellStyle name="Tusenskille 14 4 3" xfId="52491" xr:uid="{00000000-0005-0000-0000-00004BD20000}"/>
    <cellStyle name="Tusenskille 14 4 3 2" xfId="52492" xr:uid="{00000000-0005-0000-0000-00004CD20000}"/>
    <cellStyle name="Tusenskille 14 4 4" xfId="52493" xr:uid="{00000000-0005-0000-0000-00004DD20000}"/>
    <cellStyle name="Tusenskille 14 4 4 2" xfId="52494" xr:uid="{00000000-0005-0000-0000-00004ED20000}"/>
    <cellStyle name="Tusenskille 14 4 5" xfId="52495" xr:uid="{00000000-0005-0000-0000-00004FD20000}"/>
    <cellStyle name="Tusenskille 14 4_3. Chng in credit spreads" xfId="52496" xr:uid="{00000000-0005-0000-0000-000050D20000}"/>
    <cellStyle name="Tusenskille 14 5" xfId="52497" xr:uid="{00000000-0005-0000-0000-000051D20000}"/>
    <cellStyle name="Tusenskille 14 5 2" xfId="52498" xr:uid="{00000000-0005-0000-0000-000052D20000}"/>
    <cellStyle name="Tusenskille 14 5 2 2" xfId="52499" xr:uid="{00000000-0005-0000-0000-000053D20000}"/>
    <cellStyle name="Tusenskille 14 5 2 2 2" xfId="52500" xr:uid="{00000000-0005-0000-0000-000054D20000}"/>
    <cellStyle name="Tusenskille 14 5 2 3" xfId="52501" xr:uid="{00000000-0005-0000-0000-000055D20000}"/>
    <cellStyle name="Tusenskille 14 5 2 3 2" xfId="52502" xr:uid="{00000000-0005-0000-0000-000056D20000}"/>
    <cellStyle name="Tusenskille 14 5 2 4" xfId="52503" xr:uid="{00000000-0005-0000-0000-000057D20000}"/>
    <cellStyle name="Tusenskille 14 5 2_3. Chng in credit spreads" xfId="52504" xr:uid="{00000000-0005-0000-0000-000058D20000}"/>
    <cellStyle name="Tusenskille 14 5 3" xfId="52505" xr:uid="{00000000-0005-0000-0000-000059D20000}"/>
    <cellStyle name="Tusenskille 14 5 3 2" xfId="52506" xr:uid="{00000000-0005-0000-0000-00005AD20000}"/>
    <cellStyle name="Tusenskille 14 5 4" xfId="52507" xr:uid="{00000000-0005-0000-0000-00005BD20000}"/>
    <cellStyle name="Tusenskille 14 5 4 2" xfId="52508" xr:uid="{00000000-0005-0000-0000-00005CD20000}"/>
    <cellStyle name="Tusenskille 14 5 5" xfId="52509" xr:uid="{00000000-0005-0000-0000-00005DD20000}"/>
    <cellStyle name="Tusenskille 14 5_3. Chng in credit spreads" xfId="52510" xr:uid="{00000000-0005-0000-0000-00005ED20000}"/>
    <cellStyle name="Tusenskille 14 6" xfId="52511" xr:uid="{00000000-0005-0000-0000-00005FD20000}"/>
    <cellStyle name="Tusenskille 14 6 2" xfId="52512" xr:uid="{00000000-0005-0000-0000-000060D20000}"/>
    <cellStyle name="Tusenskille 14 6 2 2" xfId="52513" xr:uid="{00000000-0005-0000-0000-000061D20000}"/>
    <cellStyle name="Tusenskille 14 6 3" xfId="52514" xr:uid="{00000000-0005-0000-0000-000062D20000}"/>
    <cellStyle name="Tusenskille 14 6 3 2" xfId="52515" xr:uid="{00000000-0005-0000-0000-000063D20000}"/>
    <cellStyle name="Tusenskille 14 6 4" xfId="52516" xr:uid="{00000000-0005-0000-0000-000064D20000}"/>
    <cellStyle name="Tusenskille 14 6_3. Chng in credit spreads" xfId="52517" xr:uid="{00000000-0005-0000-0000-000065D20000}"/>
    <cellStyle name="Tusenskille 14 7" xfId="52518" xr:uid="{00000000-0005-0000-0000-000066D20000}"/>
    <cellStyle name="Tusenskille 14 7 2" xfId="52519" xr:uid="{00000000-0005-0000-0000-000067D20000}"/>
    <cellStyle name="Tusenskille 14 8" xfId="52520" xr:uid="{00000000-0005-0000-0000-000068D20000}"/>
    <cellStyle name="Tusenskille 14 8 2" xfId="52521" xr:uid="{00000000-0005-0000-0000-000069D20000}"/>
    <cellStyle name="Tusenskille 14 9" xfId="52522" xr:uid="{00000000-0005-0000-0000-00006AD20000}"/>
    <cellStyle name="Tusenskille 14_3. Chng in credit spreads" xfId="52523" xr:uid="{00000000-0005-0000-0000-00006BD20000}"/>
    <cellStyle name="Tusenskille 15" xfId="35267" xr:uid="{00000000-0005-0000-0000-00006CD20000}"/>
    <cellStyle name="Tusenskille 15 2" xfId="35268" xr:uid="{00000000-0005-0000-0000-00006DD20000}"/>
    <cellStyle name="Tusenskille 15 2 2" xfId="52524" xr:uid="{00000000-0005-0000-0000-00006ED20000}"/>
    <cellStyle name="Tusenskille 15 3" xfId="35269" xr:uid="{00000000-0005-0000-0000-00006FD20000}"/>
    <cellStyle name="Tusenskille 15 3 2" xfId="52525" xr:uid="{00000000-0005-0000-0000-000070D20000}"/>
    <cellStyle name="Tusenskille 15 4" xfId="52526" xr:uid="{00000000-0005-0000-0000-000071D20000}"/>
    <cellStyle name="Tusenskille 15_3. Chng in credit spreads" xfId="52527" xr:uid="{00000000-0005-0000-0000-000072D20000}"/>
    <cellStyle name="Tusenskille 16" xfId="35270" xr:uid="{00000000-0005-0000-0000-000073D20000}"/>
    <cellStyle name="Tusenskille 16 2" xfId="35271" xr:uid="{00000000-0005-0000-0000-000074D20000}"/>
    <cellStyle name="Tusenskille 16 2 2" xfId="52528" xr:uid="{00000000-0005-0000-0000-000075D20000}"/>
    <cellStyle name="Tusenskille 16 2 2 2" xfId="52529" xr:uid="{00000000-0005-0000-0000-000076D20000}"/>
    <cellStyle name="Tusenskille 16 2 2 2 2" xfId="52530" xr:uid="{00000000-0005-0000-0000-000077D20000}"/>
    <cellStyle name="Tusenskille 16 2 2 2 2 2" xfId="52531" xr:uid="{00000000-0005-0000-0000-000078D20000}"/>
    <cellStyle name="Tusenskille 16 2 2 2 3" xfId="52532" xr:uid="{00000000-0005-0000-0000-000079D20000}"/>
    <cellStyle name="Tusenskille 16 2 2 2 3 2" xfId="52533" xr:uid="{00000000-0005-0000-0000-00007AD20000}"/>
    <cellStyle name="Tusenskille 16 2 2 2 4" xfId="52534" xr:uid="{00000000-0005-0000-0000-00007BD20000}"/>
    <cellStyle name="Tusenskille 16 2 2 2_3. Chng in credit spreads" xfId="52535" xr:uid="{00000000-0005-0000-0000-00007CD20000}"/>
    <cellStyle name="Tusenskille 16 2 2 3" xfId="52536" xr:uid="{00000000-0005-0000-0000-00007DD20000}"/>
    <cellStyle name="Tusenskille 16 2 2 3 2" xfId="52537" xr:uid="{00000000-0005-0000-0000-00007ED20000}"/>
    <cellStyle name="Tusenskille 16 2 2 4" xfId="52538" xr:uid="{00000000-0005-0000-0000-00007FD20000}"/>
    <cellStyle name="Tusenskille 16 2 2 4 2" xfId="52539" xr:uid="{00000000-0005-0000-0000-000080D20000}"/>
    <cellStyle name="Tusenskille 16 2 2 5" xfId="52540" xr:uid="{00000000-0005-0000-0000-000081D20000}"/>
    <cellStyle name="Tusenskille 16 2 2_3. Chng in credit spreads" xfId="52541" xr:uid="{00000000-0005-0000-0000-000082D20000}"/>
    <cellStyle name="Tusenskille 16 2 3" xfId="52542" xr:uid="{00000000-0005-0000-0000-000083D20000}"/>
    <cellStyle name="Tusenskille 16 2 3 2" xfId="52543" xr:uid="{00000000-0005-0000-0000-000084D20000}"/>
    <cellStyle name="Tusenskille 16 2 3 2 2" xfId="52544" xr:uid="{00000000-0005-0000-0000-000085D20000}"/>
    <cellStyle name="Tusenskille 16 2 3 2 2 2" xfId="52545" xr:uid="{00000000-0005-0000-0000-000086D20000}"/>
    <cellStyle name="Tusenskille 16 2 3 2 3" xfId="52546" xr:uid="{00000000-0005-0000-0000-000087D20000}"/>
    <cellStyle name="Tusenskille 16 2 3 2 3 2" xfId="52547" xr:uid="{00000000-0005-0000-0000-000088D20000}"/>
    <cellStyle name="Tusenskille 16 2 3 2 4" xfId="52548" xr:uid="{00000000-0005-0000-0000-000089D20000}"/>
    <cellStyle name="Tusenskille 16 2 3 2_3. Chng in credit spreads" xfId="52549" xr:uid="{00000000-0005-0000-0000-00008AD20000}"/>
    <cellStyle name="Tusenskille 16 2 3 3" xfId="52550" xr:uid="{00000000-0005-0000-0000-00008BD20000}"/>
    <cellStyle name="Tusenskille 16 2 3 3 2" xfId="52551" xr:uid="{00000000-0005-0000-0000-00008CD20000}"/>
    <cellStyle name="Tusenskille 16 2 3 4" xfId="52552" xr:uid="{00000000-0005-0000-0000-00008DD20000}"/>
    <cellStyle name="Tusenskille 16 2 3 4 2" xfId="52553" xr:uid="{00000000-0005-0000-0000-00008ED20000}"/>
    <cellStyle name="Tusenskille 16 2 3 5" xfId="52554" xr:uid="{00000000-0005-0000-0000-00008FD20000}"/>
    <cellStyle name="Tusenskille 16 2 3_3. Chng in credit spreads" xfId="52555" xr:uid="{00000000-0005-0000-0000-000090D20000}"/>
    <cellStyle name="Tusenskille 16 2 4" xfId="52556" xr:uid="{00000000-0005-0000-0000-000091D20000}"/>
    <cellStyle name="Tusenskille 16 2 4 2" xfId="52557" xr:uid="{00000000-0005-0000-0000-000092D20000}"/>
    <cellStyle name="Tusenskille 16 2 4 2 2" xfId="52558" xr:uid="{00000000-0005-0000-0000-000093D20000}"/>
    <cellStyle name="Tusenskille 16 2 4 3" xfId="52559" xr:uid="{00000000-0005-0000-0000-000094D20000}"/>
    <cellStyle name="Tusenskille 16 2 4 3 2" xfId="52560" xr:uid="{00000000-0005-0000-0000-000095D20000}"/>
    <cellStyle name="Tusenskille 16 2 4 4" xfId="52561" xr:uid="{00000000-0005-0000-0000-000096D20000}"/>
    <cellStyle name="Tusenskille 16 2 4_3. Chng in credit spreads" xfId="52562" xr:uid="{00000000-0005-0000-0000-000097D20000}"/>
    <cellStyle name="Tusenskille 16 2 5" xfId="52563" xr:uid="{00000000-0005-0000-0000-000098D20000}"/>
    <cellStyle name="Tusenskille 16 2 5 2" xfId="52564" xr:uid="{00000000-0005-0000-0000-000099D20000}"/>
    <cellStyle name="Tusenskille 16 2 6" xfId="52565" xr:uid="{00000000-0005-0000-0000-00009AD20000}"/>
    <cellStyle name="Tusenskille 16 2 6 2" xfId="52566" xr:uid="{00000000-0005-0000-0000-00009BD20000}"/>
    <cellStyle name="Tusenskille 16 2 7" xfId="52567" xr:uid="{00000000-0005-0000-0000-00009CD20000}"/>
    <cellStyle name="Tusenskille 16 2_3. Chng in credit spreads" xfId="52568" xr:uid="{00000000-0005-0000-0000-00009DD20000}"/>
    <cellStyle name="Tusenskille 16 3" xfId="35272" xr:uid="{00000000-0005-0000-0000-00009ED20000}"/>
    <cellStyle name="Tusenskille 16 3 2" xfId="52569" xr:uid="{00000000-0005-0000-0000-00009FD20000}"/>
    <cellStyle name="Tusenskille 16 3 2 2" xfId="52570" xr:uid="{00000000-0005-0000-0000-0000A0D20000}"/>
    <cellStyle name="Tusenskille 16 3 2 2 2" xfId="52571" xr:uid="{00000000-0005-0000-0000-0000A1D20000}"/>
    <cellStyle name="Tusenskille 16 3 2 3" xfId="52572" xr:uid="{00000000-0005-0000-0000-0000A2D20000}"/>
    <cellStyle name="Tusenskille 16 3 2 3 2" xfId="52573" xr:uid="{00000000-0005-0000-0000-0000A3D20000}"/>
    <cellStyle name="Tusenskille 16 3 2 4" xfId="52574" xr:uid="{00000000-0005-0000-0000-0000A4D20000}"/>
    <cellStyle name="Tusenskille 16 3 2_3. Chng in credit spreads" xfId="52575" xr:uid="{00000000-0005-0000-0000-0000A5D20000}"/>
    <cellStyle name="Tusenskille 16 3 3" xfId="52576" xr:uid="{00000000-0005-0000-0000-0000A6D20000}"/>
    <cellStyle name="Tusenskille 16 3 3 2" xfId="52577" xr:uid="{00000000-0005-0000-0000-0000A7D20000}"/>
    <cellStyle name="Tusenskille 16 3 4" xfId="52578" xr:uid="{00000000-0005-0000-0000-0000A8D20000}"/>
    <cellStyle name="Tusenskille 16 3 4 2" xfId="52579" xr:uid="{00000000-0005-0000-0000-0000A9D20000}"/>
    <cellStyle name="Tusenskille 16 3 5" xfId="52580" xr:uid="{00000000-0005-0000-0000-0000AAD20000}"/>
    <cellStyle name="Tusenskille 16 3_3. Chng in credit spreads" xfId="52581" xr:uid="{00000000-0005-0000-0000-0000ABD20000}"/>
    <cellStyle name="Tusenskille 16 4" xfId="52582" xr:uid="{00000000-0005-0000-0000-0000ACD20000}"/>
    <cellStyle name="Tusenskille 16 4 2" xfId="52583" xr:uid="{00000000-0005-0000-0000-0000ADD20000}"/>
    <cellStyle name="Tusenskille 16 4 2 2" xfId="52584" xr:uid="{00000000-0005-0000-0000-0000AED20000}"/>
    <cellStyle name="Tusenskille 16 4 2 2 2" xfId="52585" xr:uid="{00000000-0005-0000-0000-0000AFD20000}"/>
    <cellStyle name="Tusenskille 16 4 2 3" xfId="52586" xr:uid="{00000000-0005-0000-0000-0000B0D20000}"/>
    <cellStyle name="Tusenskille 16 4 2 3 2" xfId="52587" xr:uid="{00000000-0005-0000-0000-0000B1D20000}"/>
    <cellStyle name="Tusenskille 16 4 2 4" xfId="52588" xr:uid="{00000000-0005-0000-0000-0000B2D20000}"/>
    <cellStyle name="Tusenskille 16 4 2_3. Chng in credit spreads" xfId="52589" xr:uid="{00000000-0005-0000-0000-0000B3D20000}"/>
    <cellStyle name="Tusenskille 16 4 3" xfId="52590" xr:uid="{00000000-0005-0000-0000-0000B4D20000}"/>
    <cellStyle name="Tusenskille 16 4 3 2" xfId="52591" xr:uid="{00000000-0005-0000-0000-0000B5D20000}"/>
    <cellStyle name="Tusenskille 16 4 4" xfId="52592" xr:uid="{00000000-0005-0000-0000-0000B6D20000}"/>
    <cellStyle name="Tusenskille 16 4 4 2" xfId="52593" xr:uid="{00000000-0005-0000-0000-0000B7D20000}"/>
    <cellStyle name="Tusenskille 16 4 5" xfId="52594" xr:uid="{00000000-0005-0000-0000-0000B8D20000}"/>
    <cellStyle name="Tusenskille 16 4_3. Chng in credit spreads" xfId="52595" xr:uid="{00000000-0005-0000-0000-0000B9D20000}"/>
    <cellStyle name="Tusenskille 16 5" xfId="52596" xr:uid="{00000000-0005-0000-0000-0000BAD20000}"/>
    <cellStyle name="Tusenskille 16 5 2" xfId="52597" xr:uid="{00000000-0005-0000-0000-0000BBD20000}"/>
    <cellStyle name="Tusenskille 16 5 2 2" xfId="52598" xr:uid="{00000000-0005-0000-0000-0000BCD20000}"/>
    <cellStyle name="Tusenskille 16 5 3" xfId="52599" xr:uid="{00000000-0005-0000-0000-0000BDD20000}"/>
    <cellStyle name="Tusenskille 16 5 3 2" xfId="52600" xr:uid="{00000000-0005-0000-0000-0000BED20000}"/>
    <cellStyle name="Tusenskille 16 5 4" xfId="52601" xr:uid="{00000000-0005-0000-0000-0000BFD20000}"/>
    <cellStyle name="Tusenskille 16 5_3. Chng in credit spreads" xfId="52602" xr:uid="{00000000-0005-0000-0000-0000C0D20000}"/>
    <cellStyle name="Tusenskille 16 6" xfId="52603" xr:uid="{00000000-0005-0000-0000-0000C1D20000}"/>
    <cellStyle name="Tusenskille 16 6 2" xfId="52604" xr:uid="{00000000-0005-0000-0000-0000C2D20000}"/>
    <cellStyle name="Tusenskille 16 7" xfId="52605" xr:uid="{00000000-0005-0000-0000-0000C3D20000}"/>
    <cellStyle name="Tusenskille 16 7 2" xfId="52606" xr:uid="{00000000-0005-0000-0000-0000C4D20000}"/>
    <cellStyle name="Tusenskille 16 8" xfId="52607" xr:uid="{00000000-0005-0000-0000-0000C5D20000}"/>
    <cellStyle name="Tusenskille 16_3. Chng in credit spreads" xfId="52608" xr:uid="{00000000-0005-0000-0000-0000C6D20000}"/>
    <cellStyle name="Tusenskille 17" xfId="35273" xr:uid="{00000000-0005-0000-0000-0000C7D20000}"/>
    <cellStyle name="Tusenskille 17 2" xfId="35274" xr:uid="{00000000-0005-0000-0000-0000C8D20000}"/>
    <cellStyle name="Tusenskille 17 2 2" xfId="52609" xr:uid="{00000000-0005-0000-0000-0000C9D20000}"/>
    <cellStyle name="Tusenskille 17 2 2 2" xfId="52610" xr:uid="{00000000-0005-0000-0000-0000CAD20000}"/>
    <cellStyle name="Tusenskille 17 2 2 2 2" xfId="52611" xr:uid="{00000000-0005-0000-0000-0000CBD20000}"/>
    <cellStyle name="Tusenskille 17 2 2 2 2 2" xfId="52612" xr:uid="{00000000-0005-0000-0000-0000CCD20000}"/>
    <cellStyle name="Tusenskille 17 2 2 2 3" xfId="52613" xr:uid="{00000000-0005-0000-0000-0000CDD20000}"/>
    <cellStyle name="Tusenskille 17 2 2 2 3 2" xfId="52614" xr:uid="{00000000-0005-0000-0000-0000CED20000}"/>
    <cellStyle name="Tusenskille 17 2 2 2 4" xfId="52615" xr:uid="{00000000-0005-0000-0000-0000CFD20000}"/>
    <cellStyle name="Tusenskille 17 2 2 2_3. Chng in credit spreads" xfId="52616" xr:uid="{00000000-0005-0000-0000-0000D0D20000}"/>
    <cellStyle name="Tusenskille 17 2 2 3" xfId="52617" xr:uid="{00000000-0005-0000-0000-0000D1D20000}"/>
    <cellStyle name="Tusenskille 17 2 2 3 2" xfId="52618" xr:uid="{00000000-0005-0000-0000-0000D2D20000}"/>
    <cellStyle name="Tusenskille 17 2 2 4" xfId="52619" xr:uid="{00000000-0005-0000-0000-0000D3D20000}"/>
    <cellStyle name="Tusenskille 17 2 2 4 2" xfId="52620" xr:uid="{00000000-0005-0000-0000-0000D4D20000}"/>
    <cellStyle name="Tusenskille 17 2 2 5" xfId="52621" xr:uid="{00000000-0005-0000-0000-0000D5D20000}"/>
    <cellStyle name="Tusenskille 17 2 2_3. Chng in credit spreads" xfId="52622" xr:uid="{00000000-0005-0000-0000-0000D6D20000}"/>
    <cellStyle name="Tusenskille 17 2 3" xfId="52623" xr:uid="{00000000-0005-0000-0000-0000D7D20000}"/>
    <cellStyle name="Tusenskille 17 2 3 2" xfId="52624" xr:uid="{00000000-0005-0000-0000-0000D8D20000}"/>
    <cellStyle name="Tusenskille 17 2 3 2 2" xfId="52625" xr:uid="{00000000-0005-0000-0000-0000D9D20000}"/>
    <cellStyle name="Tusenskille 17 2 3 2 2 2" xfId="52626" xr:uid="{00000000-0005-0000-0000-0000DAD20000}"/>
    <cellStyle name="Tusenskille 17 2 3 2 3" xfId="52627" xr:uid="{00000000-0005-0000-0000-0000DBD20000}"/>
    <cellStyle name="Tusenskille 17 2 3 2 3 2" xfId="52628" xr:uid="{00000000-0005-0000-0000-0000DCD20000}"/>
    <cellStyle name="Tusenskille 17 2 3 2 4" xfId="52629" xr:uid="{00000000-0005-0000-0000-0000DDD20000}"/>
    <cellStyle name="Tusenskille 17 2 3 2_3. Chng in credit spreads" xfId="52630" xr:uid="{00000000-0005-0000-0000-0000DED20000}"/>
    <cellStyle name="Tusenskille 17 2 3 3" xfId="52631" xr:uid="{00000000-0005-0000-0000-0000DFD20000}"/>
    <cellStyle name="Tusenskille 17 2 3 3 2" xfId="52632" xr:uid="{00000000-0005-0000-0000-0000E0D20000}"/>
    <cellStyle name="Tusenskille 17 2 3 4" xfId="52633" xr:uid="{00000000-0005-0000-0000-0000E1D20000}"/>
    <cellStyle name="Tusenskille 17 2 3 4 2" xfId="52634" xr:uid="{00000000-0005-0000-0000-0000E2D20000}"/>
    <cellStyle name="Tusenskille 17 2 3 5" xfId="52635" xr:uid="{00000000-0005-0000-0000-0000E3D20000}"/>
    <cellStyle name="Tusenskille 17 2 3_3. Chng in credit spreads" xfId="52636" xr:uid="{00000000-0005-0000-0000-0000E4D20000}"/>
    <cellStyle name="Tusenskille 17 2 4" xfId="52637" xr:uid="{00000000-0005-0000-0000-0000E5D20000}"/>
    <cellStyle name="Tusenskille 17 2 4 2" xfId="52638" xr:uid="{00000000-0005-0000-0000-0000E6D20000}"/>
    <cellStyle name="Tusenskille 17 2 4 2 2" xfId="52639" xr:uid="{00000000-0005-0000-0000-0000E7D20000}"/>
    <cellStyle name="Tusenskille 17 2 4 3" xfId="52640" xr:uid="{00000000-0005-0000-0000-0000E8D20000}"/>
    <cellStyle name="Tusenskille 17 2 4 3 2" xfId="52641" xr:uid="{00000000-0005-0000-0000-0000E9D20000}"/>
    <cellStyle name="Tusenskille 17 2 4 4" xfId="52642" xr:uid="{00000000-0005-0000-0000-0000EAD20000}"/>
    <cellStyle name="Tusenskille 17 2 4_3. Chng in credit spreads" xfId="52643" xr:uid="{00000000-0005-0000-0000-0000EBD20000}"/>
    <cellStyle name="Tusenskille 17 2 5" xfId="52644" xr:uid="{00000000-0005-0000-0000-0000ECD20000}"/>
    <cellStyle name="Tusenskille 17 2 5 2" xfId="52645" xr:uid="{00000000-0005-0000-0000-0000EDD20000}"/>
    <cellStyle name="Tusenskille 17 2 6" xfId="52646" xr:uid="{00000000-0005-0000-0000-0000EED20000}"/>
    <cellStyle name="Tusenskille 17 2 6 2" xfId="52647" xr:uid="{00000000-0005-0000-0000-0000EFD20000}"/>
    <cellStyle name="Tusenskille 17 2 7" xfId="52648" xr:uid="{00000000-0005-0000-0000-0000F0D20000}"/>
    <cellStyle name="Tusenskille 17 2_3. Chng in credit spreads" xfId="52649" xr:uid="{00000000-0005-0000-0000-0000F1D20000}"/>
    <cellStyle name="Tusenskille 17 3" xfId="35275" xr:uid="{00000000-0005-0000-0000-0000F2D20000}"/>
    <cellStyle name="Tusenskille 17 3 2" xfId="52650" xr:uid="{00000000-0005-0000-0000-0000F3D20000}"/>
    <cellStyle name="Tusenskille 17 3 2 2" xfId="52651" xr:uid="{00000000-0005-0000-0000-0000F4D20000}"/>
    <cellStyle name="Tusenskille 17 3 2 2 2" xfId="52652" xr:uid="{00000000-0005-0000-0000-0000F5D20000}"/>
    <cellStyle name="Tusenskille 17 3 2 3" xfId="52653" xr:uid="{00000000-0005-0000-0000-0000F6D20000}"/>
    <cellStyle name="Tusenskille 17 3 2 3 2" xfId="52654" xr:uid="{00000000-0005-0000-0000-0000F7D20000}"/>
    <cellStyle name="Tusenskille 17 3 2 4" xfId="52655" xr:uid="{00000000-0005-0000-0000-0000F8D20000}"/>
    <cellStyle name="Tusenskille 17 3 2_3. Chng in credit spreads" xfId="52656" xr:uid="{00000000-0005-0000-0000-0000F9D20000}"/>
    <cellStyle name="Tusenskille 17 3 3" xfId="52657" xr:uid="{00000000-0005-0000-0000-0000FAD20000}"/>
    <cellStyle name="Tusenskille 17 3 3 2" xfId="52658" xr:uid="{00000000-0005-0000-0000-0000FBD20000}"/>
    <cellStyle name="Tusenskille 17 3 4" xfId="52659" xr:uid="{00000000-0005-0000-0000-0000FCD20000}"/>
    <cellStyle name="Tusenskille 17 3 4 2" xfId="52660" xr:uid="{00000000-0005-0000-0000-0000FDD20000}"/>
    <cellStyle name="Tusenskille 17 3 5" xfId="52661" xr:uid="{00000000-0005-0000-0000-0000FED20000}"/>
    <cellStyle name="Tusenskille 17 3_3. Chng in credit spreads" xfId="52662" xr:uid="{00000000-0005-0000-0000-0000FFD20000}"/>
    <cellStyle name="Tusenskille 17 4" xfId="52663" xr:uid="{00000000-0005-0000-0000-000000D30000}"/>
    <cellStyle name="Tusenskille 17 4 2" xfId="52664" xr:uid="{00000000-0005-0000-0000-000001D30000}"/>
    <cellStyle name="Tusenskille 17 4 2 2" xfId="52665" xr:uid="{00000000-0005-0000-0000-000002D30000}"/>
    <cellStyle name="Tusenskille 17 4 2 2 2" xfId="52666" xr:uid="{00000000-0005-0000-0000-000003D30000}"/>
    <cellStyle name="Tusenskille 17 4 2 3" xfId="52667" xr:uid="{00000000-0005-0000-0000-000004D30000}"/>
    <cellStyle name="Tusenskille 17 4 2 3 2" xfId="52668" xr:uid="{00000000-0005-0000-0000-000005D30000}"/>
    <cellStyle name="Tusenskille 17 4 2 4" xfId="52669" xr:uid="{00000000-0005-0000-0000-000006D30000}"/>
    <cellStyle name="Tusenskille 17 4 2_3. Chng in credit spreads" xfId="52670" xr:uid="{00000000-0005-0000-0000-000007D30000}"/>
    <cellStyle name="Tusenskille 17 4 3" xfId="52671" xr:uid="{00000000-0005-0000-0000-000008D30000}"/>
    <cellStyle name="Tusenskille 17 4 3 2" xfId="52672" xr:uid="{00000000-0005-0000-0000-000009D30000}"/>
    <cellStyle name="Tusenskille 17 4 4" xfId="52673" xr:uid="{00000000-0005-0000-0000-00000AD30000}"/>
    <cellStyle name="Tusenskille 17 4 4 2" xfId="52674" xr:uid="{00000000-0005-0000-0000-00000BD30000}"/>
    <cellStyle name="Tusenskille 17 4 5" xfId="52675" xr:uid="{00000000-0005-0000-0000-00000CD30000}"/>
    <cellStyle name="Tusenskille 17 4_3. Chng in credit spreads" xfId="52676" xr:uid="{00000000-0005-0000-0000-00000DD30000}"/>
    <cellStyle name="Tusenskille 17 5" xfId="52677" xr:uid="{00000000-0005-0000-0000-00000ED30000}"/>
    <cellStyle name="Tusenskille 17 5 2" xfId="52678" xr:uid="{00000000-0005-0000-0000-00000FD30000}"/>
    <cellStyle name="Tusenskille 17 5 2 2" xfId="52679" xr:uid="{00000000-0005-0000-0000-000010D30000}"/>
    <cellStyle name="Tusenskille 17 5 3" xfId="52680" xr:uid="{00000000-0005-0000-0000-000011D30000}"/>
    <cellStyle name="Tusenskille 17 5 3 2" xfId="52681" xr:uid="{00000000-0005-0000-0000-000012D30000}"/>
    <cellStyle name="Tusenskille 17 5 4" xfId="52682" xr:uid="{00000000-0005-0000-0000-000013D30000}"/>
    <cellStyle name="Tusenskille 17 5_3. Chng in credit spreads" xfId="52683" xr:uid="{00000000-0005-0000-0000-000014D30000}"/>
    <cellStyle name="Tusenskille 17 6" xfId="52684" xr:uid="{00000000-0005-0000-0000-000015D30000}"/>
    <cellStyle name="Tusenskille 17 6 2" xfId="52685" xr:uid="{00000000-0005-0000-0000-000016D30000}"/>
    <cellStyle name="Tusenskille 17 7" xfId="52686" xr:uid="{00000000-0005-0000-0000-000017D30000}"/>
    <cellStyle name="Tusenskille 17 7 2" xfId="52687" xr:uid="{00000000-0005-0000-0000-000018D30000}"/>
    <cellStyle name="Tusenskille 17 8" xfId="52688" xr:uid="{00000000-0005-0000-0000-000019D30000}"/>
    <cellStyle name="Tusenskille 17_3. Chng in credit spreads" xfId="52689" xr:uid="{00000000-0005-0000-0000-00001AD30000}"/>
    <cellStyle name="Tusenskille 18" xfId="35276" xr:uid="{00000000-0005-0000-0000-00001BD30000}"/>
    <cellStyle name="Tusenskille 18 2" xfId="35277" xr:uid="{00000000-0005-0000-0000-00001CD30000}"/>
    <cellStyle name="Tusenskille 18 2 2" xfId="52690" xr:uid="{00000000-0005-0000-0000-00001DD30000}"/>
    <cellStyle name="Tusenskille 18 2 2 2" xfId="52691" xr:uid="{00000000-0005-0000-0000-00001ED30000}"/>
    <cellStyle name="Tusenskille 18 2 2 2 2" xfId="52692" xr:uid="{00000000-0005-0000-0000-00001FD30000}"/>
    <cellStyle name="Tusenskille 18 2 2 2 2 2" xfId="52693" xr:uid="{00000000-0005-0000-0000-000020D30000}"/>
    <cellStyle name="Tusenskille 18 2 2 2 3" xfId="52694" xr:uid="{00000000-0005-0000-0000-000021D30000}"/>
    <cellStyle name="Tusenskille 18 2 2 2 3 2" xfId="52695" xr:uid="{00000000-0005-0000-0000-000022D30000}"/>
    <cellStyle name="Tusenskille 18 2 2 2 4" xfId="52696" xr:uid="{00000000-0005-0000-0000-000023D30000}"/>
    <cellStyle name="Tusenskille 18 2 2 2_3. Chng in credit spreads" xfId="52697" xr:uid="{00000000-0005-0000-0000-000024D30000}"/>
    <cellStyle name="Tusenskille 18 2 2 3" xfId="52698" xr:uid="{00000000-0005-0000-0000-000025D30000}"/>
    <cellStyle name="Tusenskille 18 2 2 3 2" xfId="52699" xr:uid="{00000000-0005-0000-0000-000026D30000}"/>
    <cellStyle name="Tusenskille 18 2 2 4" xfId="52700" xr:uid="{00000000-0005-0000-0000-000027D30000}"/>
    <cellStyle name="Tusenskille 18 2 2 4 2" xfId="52701" xr:uid="{00000000-0005-0000-0000-000028D30000}"/>
    <cellStyle name="Tusenskille 18 2 2 5" xfId="52702" xr:uid="{00000000-0005-0000-0000-000029D30000}"/>
    <cellStyle name="Tusenskille 18 2 2_3. Chng in credit spreads" xfId="52703" xr:uid="{00000000-0005-0000-0000-00002AD30000}"/>
    <cellStyle name="Tusenskille 18 2 3" xfId="52704" xr:uid="{00000000-0005-0000-0000-00002BD30000}"/>
    <cellStyle name="Tusenskille 18 2 3 2" xfId="52705" xr:uid="{00000000-0005-0000-0000-00002CD30000}"/>
    <cellStyle name="Tusenskille 18 2 3 2 2" xfId="52706" xr:uid="{00000000-0005-0000-0000-00002DD30000}"/>
    <cellStyle name="Tusenskille 18 2 3 2 2 2" xfId="52707" xr:uid="{00000000-0005-0000-0000-00002ED30000}"/>
    <cellStyle name="Tusenskille 18 2 3 2 3" xfId="52708" xr:uid="{00000000-0005-0000-0000-00002FD30000}"/>
    <cellStyle name="Tusenskille 18 2 3 2 3 2" xfId="52709" xr:uid="{00000000-0005-0000-0000-000030D30000}"/>
    <cellStyle name="Tusenskille 18 2 3 2 4" xfId="52710" xr:uid="{00000000-0005-0000-0000-000031D30000}"/>
    <cellStyle name="Tusenskille 18 2 3 2_3. Chng in credit spreads" xfId="52711" xr:uid="{00000000-0005-0000-0000-000032D30000}"/>
    <cellStyle name="Tusenskille 18 2 3 3" xfId="52712" xr:uid="{00000000-0005-0000-0000-000033D30000}"/>
    <cellStyle name="Tusenskille 18 2 3 3 2" xfId="52713" xr:uid="{00000000-0005-0000-0000-000034D30000}"/>
    <cellStyle name="Tusenskille 18 2 3 4" xfId="52714" xr:uid="{00000000-0005-0000-0000-000035D30000}"/>
    <cellStyle name="Tusenskille 18 2 3 4 2" xfId="52715" xr:uid="{00000000-0005-0000-0000-000036D30000}"/>
    <cellStyle name="Tusenskille 18 2 3 5" xfId="52716" xr:uid="{00000000-0005-0000-0000-000037D30000}"/>
    <cellStyle name="Tusenskille 18 2 3_3. Chng in credit spreads" xfId="52717" xr:uid="{00000000-0005-0000-0000-000038D30000}"/>
    <cellStyle name="Tusenskille 18 2 4" xfId="52718" xr:uid="{00000000-0005-0000-0000-000039D30000}"/>
    <cellStyle name="Tusenskille 18 2 4 2" xfId="52719" xr:uid="{00000000-0005-0000-0000-00003AD30000}"/>
    <cellStyle name="Tusenskille 18 2 4 2 2" xfId="52720" xr:uid="{00000000-0005-0000-0000-00003BD30000}"/>
    <cellStyle name="Tusenskille 18 2 4 3" xfId="52721" xr:uid="{00000000-0005-0000-0000-00003CD30000}"/>
    <cellStyle name="Tusenskille 18 2 4 3 2" xfId="52722" xr:uid="{00000000-0005-0000-0000-00003DD30000}"/>
    <cellStyle name="Tusenskille 18 2 4 4" xfId="52723" xr:uid="{00000000-0005-0000-0000-00003ED30000}"/>
    <cellStyle name="Tusenskille 18 2 4_3. Chng in credit spreads" xfId="52724" xr:uid="{00000000-0005-0000-0000-00003FD30000}"/>
    <cellStyle name="Tusenskille 18 2 5" xfId="52725" xr:uid="{00000000-0005-0000-0000-000040D30000}"/>
    <cellStyle name="Tusenskille 18 2 5 2" xfId="52726" xr:uid="{00000000-0005-0000-0000-000041D30000}"/>
    <cellStyle name="Tusenskille 18 2 6" xfId="52727" xr:uid="{00000000-0005-0000-0000-000042D30000}"/>
    <cellStyle name="Tusenskille 18 2 6 2" xfId="52728" xr:uid="{00000000-0005-0000-0000-000043D30000}"/>
    <cellStyle name="Tusenskille 18 2 7" xfId="52729" xr:uid="{00000000-0005-0000-0000-000044D30000}"/>
    <cellStyle name="Tusenskille 18 2_3. Chng in credit spreads" xfId="52730" xr:uid="{00000000-0005-0000-0000-000045D30000}"/>
    <cellStyle name="Tusenskille 18 3" xfId="35278" xr:uid="{00000000-0005-0000-0000-000046D30000}"/>
    <cellStyle name="Tusenskille 18 3 2" xfId="52731" xr:uid="{00000000-0005-0000-0000-000047D30000}"/>
    <cellStyle name="Tusenskille 18 3 2 2" xfId="52732" xr:uid="{00000000-0005-0000-0000-000048D30000}"/>
    <cellStyle name="Tusenskille 18 3 2 2 2" xfId="52733" xr:uid="{00000000-0005-0000-0000-000049D30000}"/>
    <cellStyle name="Tusenskille 18 3 2 3" xfId="52734" xr:uid="{00000000-0005-0000-0000-00004AD30000}"/>
    <cellStyle name="Tusenskille 18 3 2 3 2" xfId="52735" xr:uid="{00000000-0005-0000-0000-00004BD30000}"/>
    <cellStyle name="Tusenskille 18 3 2 4" xfId="52736" xr:uid="{00000000-0005-0000-0000-00004CD30000}"/>
    <cellStyle name="Tusenskille 18 3 2_3. Chng in credit spreads" xfId="52737" xr:uid="{00000000-0005-0000-0000-00004DD30000}"/>
    <cellStyle name="Tusenskille 18 3 3" xfId="52738" xr:uid="{00000000-0005-0000-0000-00004ED30000}"/>
    <cellStyle name="Tusenskille 18 3 3 2" xfId="52739" xr:uid="{00000000-0005-0000-0000-00004FD30000}"/>
    <cellStyle name="Tusenskille 18 3 4" xfId="52740" xr:uid="{00000000-0005-0000-0000-000050D30000}"/>
    <cellStyle name="Tusenskille 18 3 4 2" xfId="52741" xr:uid="{00000000-0005-0000-0000-000051D30000}"/>
    <cellStyle name="Tusenskille 18 3 5" xfId="52742" xr:uid="{00000000-0005-0000-0000-000052D30000}"/>
    <cellStyle name="Tusenskille 18 3_3. Chng in credit spreads" xfId="52743" xr:uid="{00000000-0005-0000-0000-000053D30000}"/>
    <cellStyle name="Tusenskille 18 4" xfId="52744" xr:uid="{00000000-0005-0000-0000-000054D30000}"/>
    <cellStyle name="Tusenskille 18 4 2" xfId="52745" xr:uid="{00000000-0005-0000-0000-000055D30000}"/>
    <cellStyle name="Tusenskille 18 4 2 2" xfId="52746" xr:uid="{00000000-0005-0000-0000-000056D30000}"/>
    <cellStyle name="Tusenskille 18 4 2 2 2" xfId="52747" xr:uid="{00000000-0005-0000-0000-000057D30000}"/>
    <cellStyle name="Tusenskille 18 4 2 3" xfId="52748" xr:uid="{00000000-0005-0000-0000-000058D30000}"/>
    <cellStyle name="Tusenskille 18 4 2 3 2" xfId="52749" xr:uid="{00000000-0005-0000-0000-000059D30000}"/>
    <cellStyle name="Tusenskille 18 4 2 4" xfId="52750" xr:uid="{00000000-0005-0000-0000-00005AD30000}"/>
    <cellStyle name="Tusenskille 18 4 2_3. Chng in credit spreads" xfId="52751" xr:uid="{00000000-0005-0000-0000-00005BD30000}"/>
    <cellStyle name="Tusenskille 18 4 3" xfId="52752" xr:uid="{00000000-0005-0000-0000-00005CD30000}"/>
    <cellStyle name="Tusenskille 18 4 3 2" xfId="52753" xr:uid="{00000000-0005-0000-0000-00005DD30000}"/>
    <cellStyle name="Tusenskille 18 4 4" xfId="52754" xr:uid="{00000000-0005-0000-0000-00005ED30000}"/>
    <cellStyle name="Tusenskille 18 4 4 2" xfId="52755" xr:uid="{00000000-0005-0000-0000-00005FD30000}"/>
    <cellStyle name="Tusenskille 18 4 5" xfId="52756" xr:uid="{00000000-0005-0000-0000-000060D30000}"/>
    <cellStyle name="Tusenskille 18 4_3. Chng in credit spreads" xfId="52757" xr:uid="{00000000-0005-0000-0000-000061D30000}"/>
    <cellStyle name="Tusenskille 18 5" xfId="52758" xr:uid="{00000000-0005-0000-0000-000062D30000}"/>
    <cellStyle name="Tusenskille 18 5 2" xfId="52759" xr:uid="{00000000-0005-0000-0000-000063D30000}"/>
    <cellStyle name="Tusenskille 18 5 2 2" xfId="52760" xr:uid="{00000000-0005-0000-0000-000064D30000}"/>
    <cellStyle name="Tusenskille 18 5 3" xfId="52761" xr:uid="{00000000-0005-0000-0000-000065D30000}"/>
    <cellStyle name="Tusenskille 18 5 3 2" xfId="52762" xr:uid="{00000000-0005-0000-0000-000066D30000}"/>
    <cellStyle name="Tusenskille 18 5 4" xfId="52763" xr:uid="{00000000-0005-0000-0000-000067D30000}"/>
    <cellStyle name="Tusenskille 18 5_3. Chng in credit spreads" xfId="52764" xr:uid="{00000000-0005-0000-0000-000068D30000}"/>
    <cellStyle name="Tusenskille 18 6" xfId="52765" xr:uid="{00000000-0005-0000-0000-000069D30000}"/>
    <cellStyle name="Tusenskille 18 6 2" xfId="52766" xr:uid="{00000000-0005-0000-0000-00006AD30000}"/>
    <cellStyle name="Tusenskille 18 7" xfId="52767" xr:uid="{00000000-0005-0000-0000-00006BD30000}"/>
    <cellStyle name="Tusenskille 18 7 2" xfId="52768" xr:uid="{00000000-0005-0000-0000-00006CD30000}"/>
    <cellStyle name="Tusenskille 18 8" xfId="52769" xr:uid="{00000000-0005-0000-0000-00006DD30000}"/>
    <cellStyle name="Tusenskille 18_3. Chng in credit spreads" xfId="52770"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1"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80" xr:uid="{00000000-0005-0000-0000-000076D30000}"/>
    <cellStyle name="Tusenskille 2 2 2 2" xfId="52772" xr:uid="{00000000-0005-0000-0000-000077D30000}"/>
    <cellStyle name="Tusenskille 2 2_3. Chng in credit spreads" xfId="52773"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1" xr:uid="{00000000-0005-0000-0000-00007DD30000}"/>
    <cellStyle name="Tusenskille 2 3 2_AVA DVA EL" xfId="35286" xr:uid="{00000000-0005-0000-0000-00007ED30000}"/>
    <cellStyle name="Tusenskille 2 3 3" xfId="35287" xr:uid="{00000000-0005-0000-0000-00007FD30000}"/>
    <cellStyle name="Tusenskille 2 3 4" xfId="36941" xr:uid="{00000000-0005-0000-0000-000080D30000}"/>
    <cellStyle name="Tusenskille 2 3_AVA DVA EL" xfId="35288" xr:uid="{00000000-0005-0000-0000-000081D30000}"/>
    <cellStyle name="Tusenskille 2 4" xfId="36082" xr:uid="{00000000-0005-0000-0000-000082D30000}"/>
    <cellStyle name="Tusenskille 2 4 2" xfId="40183" xr:uid="{00000000-0005-0000-0000-000083D30000}"/>
    <cellStyle name="Tusenskille 2 4 3" xfId="40182" xr:uid="{00000000-0005-0000-0000-000084D30000}"/>
    <cellStyle name="Tusenskille 2 5" xfId="35994" xr:uid="{00000000-0005-0000-0000-000085D30000}"/>
    <cellStyle name="Tusenskille 2 5 2" xfId="40184" xr:uid="{00000000-0005-0000-0000-000086D30000}"/>
    <cellStyle name="Tusenskille 2 6" xfId="36091" xr:uid="{00000000-0005-0000-0000-000087D30000}"/>
    <cellStyle name="Tusenskille 2 6 2" xfId="40185" xr:uid="{00000000-0005-0000-0000-000088D30000}"/>
    <cellStyle name="Tusenskille 2 7" xfId="36940" xr:uid="{00000000-0005-0000-0000-000089D30000}"/>
    <cellStyle name="Tusenskille 2_3. Chng in credit spreads" xfId="52774"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5"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6"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7" xr:uid="{00000000-0005-0000-0000-000097D30000}"/>
    <cellStyle name="Tusenskille 22 3" xfId="35299" xr:uid="{00000000-0005-0000-0000-000098D30000}"/>
    <cellStyle name="Tusenskille 22 3 2" xfId="52778" xr:uid="{00000000-0005-0000-0000-000099D30000}"/>
    <cellStyle name="Tusenskille 22 4" xfId="52779" xr:uid="{00000000-0005-0000-0000-00009AD30000}"/>
    <cellStyle name="Tusenskille 22_3. Chng in credit spreads" xfId="52780" xr:uid="{00000000-0005-0000-0000-00009BD30000}"/>
    <cellStyle name="Tusenskille 23" xfId="35300" xr:uid="{00000000-0005-0000-0000-00009CD30000}"/>
    <cellStyle name="Tusenskille 23 2" xfId="35301" xr:uid="{00000000-0005-0000-0000-00009DD30000}"/>
    <cellStyle name="Tusenskille 23 2 2" xfId="52781" xr:uid="{00000000-0005-0000-0000-00009ED30000}"/>
    <cellStyle name="Tusenskille 23 3" xfId="35302" xr:uid="{00000000-0005-0000-0000-00009FD30000}"/>
    <cellStyle name="Tusenskille 23 3 2" xfId="52782" xr:uid="{00000000-0005-0000-0000-0000A0D30000}"/>
    <cellStyle name="Tusenskille 23 4" xfId="52783" xr:uid="{00000000-0005-0000-0000-0000A1D30000}"/>
    <cellStyle name="Tusenskille 23_3. Chng in credit spreads" xfId="52784" xr:uid="{00000000-0005-0000-0000-0000A2D30000}"/>
    <cellStyle name="Tusenskille 24" xfId="35303" xr:uid="{00000000-0005-0000-0000-0000A3D30000}"/>
    <cellStyle name="Tusenskille 24 2" xfId="35304" xr:uid="{00000000-0005-0000-0000-0000A4D30000}"/>
    <cellStyle name="Tusenskille 24 2 2" xfId="52785" xr:uid="{00000000-0005-0000-0000-0000A5D30000}"/>
    <cellStyle name="Tusenskille 24 3" xfId="35305" xr:uid="{00000000-0005-0000-0000-0000A6D30000}"/>
    <cellStyle name="Tusenskille 24 3 2" xfId="52786" xr:uid="{00000000-0005-0000-0000-0000A7D30000}"/>
    <cellStyle name="Tusenskille 24 4" xfId="52787" xr:uid="{00000000-0005-0000-0000-0000A8D30000}"/>
    <cellStyle name="Tusenskille 24_3. Chng in credit spreads" xfId="52788" xr:uid="{00000000-0005-0000-0000-0000A9D30000}"/>
    <cellStyle name="Tusenskille 25" xfId="35306" xr:uid="{00000000-0005-0000-0000-0000AAD30000}"/>
    <cellStyle name="Tusenskille 25 2" xfId="35307" xr:uid="{00000000-0005-0000-0000-0000ABD30000}"/>
    <cellStyle name="Tusenskille 25 2 2" xfId="52789" xr:uid="{00000000-0005-0000-0000-0000ACD30000}"/>
    <cellStyle name="Tusenskille 25 3" xfId="35308" xr:uid="{00000000-0005-0000-0000-0000ADD30000}"/>
    <cellStyle name="Tusenskille 25 3 2" xfId="52790" xr:uid="{00000000-0005-0000-0000-0000AED30000}"/>
    <cellStyle name="Tusenskille 25 4" xfId="52791" xr:uid="{00000000-0005-0000-0000-0000AFD30000}"/>
    <cellStyle name="Tusenskille 25_3. Chng in credit spreads" xfId="52792" xr:uid="{00000000-0005-0000-0000-0000B0D30000}"/>
    <cellStyle name="Tusenskille 26" xfId="52793" xr:uid="{00000000-0005-0000-0000-0000B1D30000}"/>
    <cellStyle name="Tusenskille 26 2" xfId="52794" xr:uid="{00000000-0005-0000-0000-0000B2D30000}"/>
    <cellStyle name="Tusenskille 26 2 2" xfId="52795" xr:uid="{00000000-0005-0000-0000-0000B3D30000}"/>
    <cellStyle name="Tusenskille 26 3" xfId="52796" xr:uid="{00000000-0005-0000-0000-0000B4D30000}"/>
    <cellStyle name="Tusenskille 26 3 2" xfId="52797" xr:uid="{00000000-0005-0000-0000-0000B5D30000}"/>
    <cellStyle name="Tusenskille 26 4" xfId="52798" xr:uid="{00000000-0005-0000-0000-0000B6D30000}"/>
    <cellStyle name="Tusenskille 26_3. Chng in credit spreads" xfId="52799" xr:uid="{00000000-0005-0000-0000-0000B7D30000}"/>
    <cellStyle name="Tusenskille 27" xfId="52800" xr:uid="{00000000-0005-0000-0000-0000B8D30000}"/>
    <cellStyle name="Tusenskille 27 2" xfId="52801" xr:uid="{00000000-0005-0000-0000-0000B9D30000}"/>
    <cellStyle name="Tusenskille 27 2 2" xfId="52802" xr:uid="{00000000-0005-0000-0000-0000BAD30000}"/>
    <cellStyle name="Tusenskille 27 3" xfId="52803" xr:uid="{00000000-0005-0000-0000-0000BBD30000}"/>
    <cellStyle name="Tusenskille 27 3 2" xfId="52804" xr:uid="{00000000-0005-0000-0000-0000BCD30000}"/>
    <cellStyle name="Tusenskille 27 4" xfId="52805" xr:uid="{00000000-0005-0000-0000-0000BDD30000}"/>
    <cellStyle name="Tusenskille 27_3. Chng in credit spreads" xfId="52806" xr:uid="{00000000-0005-0000-0000-0000BED30000}"/>
    <cellStyle name="Tusenskille 28" xfId="52807" xr:uid="{00000000-0005-0000-0000-0000BFD30000}"/>
    <cellStyle name="Tusenskille 28 2" xfId="52808" xr:uid="{00000000-0005-0000-0000-0000C0D30000}"/>
    <cellStyle name="Tusenskille 28 2 2" xfId="52809" xr:uid="{00000000-0005-0000-0000-0000C1D30000}"/>
    <cellStyle name="Tusenskille 28 3" xfId="52810" xr:uid="{00000000-0005-0000-0000-0000C2D30000}"/>
    <cellStyle name="Tusenskille 28 3 2" xfId="52811" xr:uid="{00000000-0005-0000-0000-0000C3D30000}"/>
    <cellStyle name="Tusenskille 28 4" xfId="52812" xr:uid="{00000000-0005-0000-0000-0000C4D30000}"/>
    <cellStyle name="Tusenskille 28_3. Chng in credit spreads" xfId="52813" xr:uid="{00000000-0005-0000-0000-0000C5D30000}"/>
    <cellStyle name="Tusenskille 29" xfId="52814" xr:uid="{00000000-0005-0000-0000-0000C6D30000}"/>
    <cellStyle name="Tusenskille 29 2" xfId="52815" xr:uid="{00000000-0005-0000-0000-0000C7D30000}"/>
    <cellStyle name="Tusenskille 29 2 2" xfId="52816" xr:uid="{00000000-0005-0000-0000-0000C8D30000}"/>
    <cellStyle name="Tusenskille 29 3" xfId="52817" xr:uid="{00000000-0005-0000-0000-0000C9D30000}"/>
    <cellStyle name="Tusenskille 29 3 2" xfId="52818" xr:uid="{00000000-0005-0000-0000-0000CAD30000}"/>
    <cellStyle name="Tusenskille 29 4" xfId="52819" xr:uid="{00000000-0005-0000-0000-0000CBD30000}"/>
    <cellStyle name="Tusenskille 29_3. Chng in credit spreads" xfId="52820"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7"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6" xr:uid="{00000000-0005-0000-0000-0000D7D30000}"/>
    <cellStyle name="Tusenskille 3 2_3. Chng in credit spreads" xfId="52821" xr:uid="{00000000-0005-0000-0000-0000D8D30000}"/>
    <cellStyle name="Tusenskille 3 3" xfId="36083" xr:uid="{00000000-0005-0000-0000-0000D9D30000}"/>
    <cellStyle name="Tusenskille 3 3 2" xfId="40188" xr:uid="{00000000-0005-0000-0000-0000DAD30000}"/>
    <cellStyle name="Tusenskille 3 4" xfId="35995" xr:uid="{00000000-0005-0000-0000-0000DBD30000}"/>
    <cellStyle name="Tusenskille 3 4 2" xfId="40189" xr:uid="{00000000-0005-0000-0000-0000DCD30000}"/>
    <cellStyle name="Tusenskille 3 5" xfId="36090" xr:uid="{00000000-0005-0000-0000-0000DDD30000}"/>
    <cellStyle name="Tusenskille 3 6" xfId="36942" xr:uid="{00000000-0005-0000-0000-0000DED30000}"/>
    <cellStyle name="Tusenskille 3_3. Chng in credit spreads" xfId="52822" xr:uid="{00000000-0005-0000-0000-0000DFD30000}"/>
    <cellStyle name="Tusenskille 30" xfId="52823" xr:uid="{00000000-0005-0000-0000-0000E0D30000}"/>
    <cellStyle name="Tusenskille 30 2" xfId="52824" xr:uid="{00000000-0005-0000-0000-0000E1D30000}"/>
    <cellStyle name="Tusenskille 30 2 2" xfId="52825" xr:uid="{00000000-0005-0000-0000-0000E2D30000}"/>
    <cellStyle name="Tusenskille 30 3" xfId="52826" xr:uid="{00000000-0005-0000-0000-0000E3D30000}"/>
    <cellStyle name="Tusenskille 30 3 2" xfId="52827" xr:uid="{00000000-0005-0000-0000-0000E4D30000}"/>
    <cellStyle name="Tusenskille 30 4" xfId="52828" xr:uid="{00000000-0005-0000-0000-0000E5D30000}"/>
    <cellStyle name="Tusenskille 30_3. Chng in credit spreads" xfId="52829" xr:uid="{00000000-0005-0000-0000-0000E6D30000}"/>
    <cellStyle name="Tusenskille 31" xfId="52830" xr:uid="{00000000-0005-0000-0000-0000E7D30000}"/>
    <cellStyle name="Tusenskille 31 2" xfId="52831" xr:uid="{00000000-0005-0000-0000-0000E8D30000}"/>
    <cellStyle name="Tusenskille 31 2 2" xfId="52832" xr:uid="{00000000-0005-0000-0000-0000E9D30000}"/>
    <cellStyle name="Tusenskille 31 3" xfId="52833" xr:uid="{00000000-0005-0000-0000-0000EAD30000}"/>
    <cellStyle name="Tusenskille 31 3 2" xfId="52834" xr:uid="{00000000-0005-0000-0000-0000EBD30000}"/>
    <cellStyle name="Tusenskille 31 4" xfId="52835" xr:uid="{00000000-0005-0000-0000-0000ECD30000}"/>
    <cellStyle name="Tusenskille 31_3. Chng in credit spreads" xfId="52836" xr:uid="{00000000-0005-0000-0000-0000EDD30000}"/>
    <cellStyle name="Tusenskille 32" xfId="52837" xr:uid="{00000000-0005-0000-0000-0000EED30000}"/>
    <cellStyle name="Tusenskille 32 2" xfId="52838" xr:uid="{00000000-0005-0000-0000-0000EFD30000}"/>
    <cellStyle name="Tusenskille 32 2 2" xfId="52839" xr:uid="{00000000-0005-0000-0000-0000F0D30000}"/>
    <cellStyle name="Tusenskille 32 3" xfId="52840" xr:uid="{00000000-0005-0000-0000-0000F1D30000}"/>
    <cellStyle name="Tusenskille 32 3 2" xfId="52841" xr:uid="{00000000-0005-0000-0000-0000F2D30000}"/>
    <cellStyle name="Tusenskille 32 4" xfId="52842" xr:uid="{00000000-0005-0000-0000-0000F3D30000}"/>
    <cellStyle name="Tusenskille 32_3. Chng in credit spreads" xfId="52843" xr:uid="{00000000-0005-0000-0000-0000F4D30000}"/>
    <cellStyle name="Tusenskille 33" xfId="52844" xr:uid="{00000000-0005-0000-0000-0000F5D30000}"/>
    <cellStyle name="Tusenskille 33 2" xfId="52845" xr:uid="{00000000-0005-0000-0000-0000F6D30000}"/>
    <cellStyle name="Tusenskille 33 2 2" xfId="52846" xr:uid="{00000000-0005-0000-0000-0000F7D30000}"/>
    <cellStyle name="Tusenskille 33 3" xfId="52847" xr:uid="{00000000-0005-0000-0000-0000F8D30000}"/>
    <cellStyle name="Tusenskille 33 3 2" xfId="52848" xr:uid="{00000000-0005-0000-0000-0000F9D30000}"/>
    <cellStyle name="Tusenskille 33 4" xfId="52849" xr:uid="{00000000-0005-0000-0000-0000FAD30000}"/>
    <cellStyle name="Tusenskille 33_3. Chng in credit spreads" xfId="52850" xr:uid="{00000000-0005-0000-0000-0000FBD30000}"/>
    <cellStyle name="Tusenskille 34" xfId="52851" xr:uid="{00000000-0005-0000-0000-0000FCD30000}"/>
    <cellStyle name="Tusenskille 34 2" xfId="52852" xr:uid="{00000000-0005-0000-0000-0000FDD30000}"/>
    <cellStyle name="Tusenskille 34 2 2" xfId="52853" xr:uid="{00000000-0005-0000-0000-0000FED30000}"/>
    <cellStyle name="Tusenskille 34 3" xfId="52854" xr:uid="{00000000-0005-0000-0000-0000FFD30000}"/>
    <cellStyle name="Tusenskille 34 3 2" xfId="52855" xr:uid="{00000000-0005-0000-0000-000000D40000}"/>
    <cellStyle name="Tusenskille 34 4" xfId="52856" xr:uid="{00000000-0005-0000-0000-000001D40000}"/>
    <cellStyle name="Tusenskille 34_3. Chng in credit spreads" xfId="52857" xr:uid="{00000000-0005-0000-0000-000002D40000}"/>
    <cellStyle name="Tusenskille 35" xfId="52858" xr:uid="{00000000-0005-0000-0000-000003D40000}"/>
    <cellStyle name="Tusenskille 35 2" xfId="52859" xr:uid="{00000000-0005-0000-0000-000004D40000}"/>
    <cellStyle name="Tusenskille 35 2 2" xfId="52860" xr:uid="{00000000-0005-0000-0000-000005D40000}"/>
    <cellStyle name="Tusenskille 35 3" xfId="52861" xr:uid="{00000000-0005-0000-0000-000006D40000}"/>
    <cellStyle name="Tusenskille 35 3 2" xfId="52862" xr:uid="{00000000-0005-0000-0000-000007D40000}"/>
    <cellStyle name="Tusenskille 35 4" xfId="52863" xr:uid="{00000000-0005-0000-0000-000008D40000}"/>
    <cellStyle name="Tusenskille 35_3. Chng in credit spreads" xfId="52864" xr:uid="{00000000-0005-0000-0000-000009D40000}"/>
    <cellStyle name="Tusenskille 36" xfId="52865" xr:uid="{00000000-0005-0000-0000-00000AD40000}"/>
    <cellStyle name="Tusenskille 36 2" xfId="52866" xr:uid="{00000000-0005-0000-0000-00000BD40000}"/>
    <cellStyle name="Tusenskille 36 2 2" xfId="52867" xr:uid="{00000000-0005-0000-0000-00000CD40000}"/>
    <cellStyle name="Tusenskille 36 3" xfId="52868" xr:uid="{00000000-0005-0000-0000-00000DD40000}"/>
    <cellStyle name="Tusenskille 36 3 2" xfId="52869" xr:uid="{00000000-0005-0000-0000-00000ED40000}"/>
    <cellStyle name="Tusenskille 36 4" xfId="52870" xr:uid="{00000000-0005-0000-0000-00000FD40000}"/>
    <cellStyle name="Tusenskille 36_3. Chng in credit spreads" xfId="52871" xr:uid="{00000000-0005-0000-0000-000010D40000}"/>
    <cellStyle name="Tusenskille 37" xfId="52872" xr:uid="{00000000-0005-0000-0000-000011D40000}"/>
    <cellStyle name="Tusenskille 37 2" xfId="52873" xr:uid="{00000000-0005-0000-0000-000012D40000}"/>
    <cellStyle name="Tusenskille 37 2 2" xfId="52874" xr:uid="{00000000-0005-0000-0000-000013D40000}"/>
    <cellStyle name="Tusenskille 37 3" xfId="52875" xr:uid="{00000000-0005-0000-0000-000014D40000}"/>
    <cellStyle name="Tusenskille 37 3 2" xfId="52876" xr:uid="{00000000-0005-0000-0000-000015D40000}"/>
    <cellStyle name="Tusenskille 37 4" xfId="52877" xr:uid="{00000000-0005-0000-0000-000016D40000}"/>
    <cellStyle name="Tusenskille 37_3. Chng in credit spreads" xfId="52878" xr:uid="{00000000-0005-0000-0000-000017D40000}"/>
    <cellStyle name="Tusenskille 38" xfId="52879" xr:uid="{00000000-0005-0000-0000-000018D40000}"/>
    <cellStyle name="Tusenskille 38 2" xfId="52880" xr:uid="{00000000-0005-0000-0000-000019D40000}"/>
    <cellStyle name="Tusenskille 38 2 2" xfId="52881" xr:uid="{00000000-0005-0000-0000-00001AD40000}"/>
    <cellStyle name="Tusenskille 38 3" xfId="52882" xr:uid="{00000000-0005-0000-0000-00001BD40000}"/>
    <cellStyle name="Tusenskille 38 3 2" xfId="52883" xr:uid="{00000000-0005-0000-0000-00001CD40000}"/>
    <cellStyle name="Tusenskille 38 4" xfId="52884" xr:uid="{00000000-0005-0000-0000-00001DD40000}"/>
    <cellStyle name="Tusenskille 38_3. Chng in credit spreads" xfId="52885" xr:uid="{00000000-0005-0000-0000-00001ED40000}"/>
    <cellStyle name="Tusenskille 39" xfId="52886" xr:uid="{00000000-0005-0000-0000-00001FD40000}"/>
    <cellStyle name="Tusenskille 39 2" xfId="52887" xr:uid="{00000000-0005-0000-0000-000020D40000}"/>
    <cellStyle name="Tusenskille 39 2 2" xfId="52888" xr:uid="{00000000-0005-0000-0000-000021D40000}"/>
    <cellStyle name="Tusenskille 39 3" xfId="52889" xr:uid="{00000000-0005-0000-0000-000022D40000}"/>
    <cellStyle name="Tusenskille 39 3 2" xfId="52890" xr:uid="{00000000-0005-0000-0000-000023D40000}"/>
    <cellStyle name="Tusenskille 39 4" xfId="52891" xr:uid="{00000000-0005-0000-0000-000024D40000}"/>
    <cellStyle name="Tusenskille 39_3. Chng in credit spreads" xfId="52892"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90" xr:uid="{00000000-0005-0000-0000-00002AD40000}"/>
    <cellStyle name="Tusenskille 4 2 2_A02" xfId="55755"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4" xr:uid="{00000000-0005-0000-0000-000031D40000}"/>
    <cellStyle name="Tusenskille 4 2 6" xfId="52893" xr:uid="{00000000-0005-0000-0000-000032D40000}"/>
    <cellStyle name="Tusenskille 4 2 7" xfId="52894" xr:uid="{00000000-0005-0000-0000-000033D40000}"/>
    <cellStyle name="Tusenskille 4 2_3. Chng in credit spreads" xfId="52895" xr:uid="{00000000-0005-0000-0000-000034D40000}"/>
    <cellStyle name="Tusenskille 4 3" xfId="11843" xr:uid="{00000000-0005-0000-0000-000035D40000}"/>
    <cellStyle name="Tusenskille 4 3 2" xfId="11844" xr:uid="{00000000-0005-0000-0000-000036D40000}"/>
    <cellStyle name="Tusenskille 4 3 2 2" xfId="40192" xr:uid="{00000000-0005-0000-0000-000037D40000}"/>
    <cellStyle name="Tusenskille 4 3 3" xfId="40191" xr:uid="{00000000-0005-0000-0000-000038D40000}"/>
    <cellStyle name="Tusenskille 4 3_A02" xfId="55756" xr:uid="{1F922D08-A756-46EF-918B-58E2C184B30F}"/>
    <cellStyle name="Tusenskille 4 4" xfId="11845" xr:uid="{00000000-0005-0000-0000-00003AD40000}"/>
    <cellStyle name="Tusenskille 4 4 2" xfId="11846" xr:uid="{00000000-0005-0000-0000-00003BD40000}"/>
    <cellStyle name="Tusenskille 4 4 2 2" xfId="52896" xr:uid="{00000000-0005-0000-0000-00003CD40000}"/>
    <cellStyle name="Tusenskille 4 4 2 2 2" xfId="52897" xr:uid="{00000000-0005-0000-0000-00003DD40000}"/>
    <cellStyle name="Tusenskille 4 4 2 3" xfId="52898" xr:uid="{00000000-0005-0000-0000-00003ED40000}"/>
    <cellStyle name="Tusenskille 4 4 2 4" xfId="52899" xr:uid="{00000000-0005-0000-0000-00003FD40000}"/>
    <cellStyle name="Tusenskille 4 4 2_3. Chng in credit spreads" xfId="52900" xr:uid="{00000000-0005-0000-0000-000040D40000}"/>
    <cellStyle name="Tusenskille 4 4 3" xfId="40193" xr:uid="{00000000-0005-0000-0000-000041D40000}"/>
    <cellStyle name="Tusenskille 4 4 3 2" xfId="52901" xr:uid="{00000000-0005-0000-0000-000042D40000}"/>
    <cellStyle name="Tusenskille 4 4 4" xfId="52902" xr:uid="{00000000-0005-0000-0000-000043D40000}"/>
    <cellStyle name="Tusenskille 4 4 5" xfId="52903" xr:uid="{00000000-0005-0000-0000-000044D40000}"/>
    <cellStyle name="Tusenskille 4 4_3. Chng in credit spreads" xfId="52904"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5" xr:uid="{00000000-0005-0000-0000-000049D40000}"/>
    <cellStyle name="Tusenskille 4 5_AVA DVA EL" xfId="35323" xr:uid="{00000000-0005-0000-0000-00004AD40000}"/>
    <cellStyle name="Tusenskille 4 6" xfId="35324" xr:uid="{00000000-0005-0000-0000-00004BD40000}"/>
    <cellStyle name="Tusenskille 4 7" xfId="36943" xr:uid="{00000000-0005-0000-0000-00004CD40000}"/>
    <cellStyle name="Tusenskille 4 8" xfId="52906" xr:uid="{00000000-0005-0000-0000-00004DD40000}"/>
    <cellStyle name="Tusenskille 4 9" xfId="52907" xr:uid="{00000000-0005-0000-0000-00004ED40000}"/>
    <cellStyle name="Tusenskille 4_11" xfId="11847" xr:uid="{00000000-0005-0000-0000-00004FD40000}"/>
    <cellStyle name="Tusenskille 40" xfId="52908" xr:uid="{00000000-0005-0000-0000-000050D40000}"/>
    <cellStyle name="Tusenskille 40 2" xfId="52909" xr:uid="{00000000-0005-0000-0000-000051D40000}"/>
    <cellStyle name="Tusenskille 40 2 2" xfId="52910" xr:uid="{00000000-0005-0000-0000-000052D40000}"/>
    <cellStyle name="Tusenskille 40 3" xfId="52911" xr:uid="{00000000-0005-0000-0000-000053D40000}"/>
    <cellStyle name="Tusenskille 40 3 2" xfId="52912" xr:uid="{00000000-0005-0000-0000-000054D40000}"/>
    <cellStyle name="Tusenskille 40 4" xfId="52913" xr:uid="{00000000-0005-0000-0000-000055D40000}"/>
    <cellStyle name="Tusenskille 40_3. Chng in credit spreads" xfId="52914" xr:uid="{00000000-0005-0000-0000-000056D40000}"/>
    <cellStyle name="Tusenskille 41" xfId="52915" xr:uid="{00000000-0005-0000-0000-000057D40000}"/>
    <cellStyle name="Tusenskille 41 2" xfId="52916" xr:uid="{00000000-0005-0000-0000-000058D40000}"/>
    <cellStyle name="Tusenskille 41 2 2" xfId="52917" xr:uid="{00000000-0005-0000-0000-000059D40000}"/>
    <cellStyle name="Tusenskille 41 3" xfId="52918" xr:uid="{00000000-0005-0000-0000-00005AD40000}"/>
    <cellStyle name="Tusenskille 41 3 2" xfId="52919" xr:uid="{00000000-0005-0000-0000-00005BD40000}"/>
    <cellStyle name="Tusenskille 41 4" xfId="52920" xr:uid="{00000000-0005-0000-0000-00005CD40000}"/>
    <cellStyle name="Tusenskille 41_3. Chng in credit spreads" xfId="52921" xr:uid="{00000000-0005-0000-0000-00005DD40000}"/>
    <cellStyle name="Tusenskille 42" xfId="52922" xr:uid="{00000000-0005-0000-0000-00005ED40000}"/>
    <cellStyle name="Tusenskille 42 2" xfId="52923" xr:uid="{00000000-0005-0000-0000-00005FD40000}"/>
    <cellStyle name="Tusenskille 42 2 2" xfId="52924" xr:uid="{00000000-0005-0000-0000-000060D40000}"/>
    <cellStyle name="Tusenskille 42 3" xfId="52925" xr:uid="{00000000-0005-0000-0000-000061D40000}"/>
    <cellStyle name="Tusenskille 42 3 2" xfId="52926" xr:uid="{00000000-0005-0000-0000-000062D40000}"/>
    <cellStyle name="Tusenskille 42 4" xfId="52927" xr:uid="{00000000-0005-0000-0000-000063D40000}"/>
    <cellStyle name="Tusenskille 42_3. Chng in credit spreads" xfId="52928" xr:uid="{00000000-0005-0000-0000-000064D40000}"/>
    <cellStyle name="Tusenskille 43" xfId="52929" xr:uid="{00000000-0005-0000-0000-000065D40000}"/>
    <cellStyle name="Tusenskille 43 2" xfId="52930" xr:uid="{00000000-0005-0000-0000-000066D40000}"/>
    <cellStyle name="Tusenskille 43 2 2" xfId="52931" xr:uid="{00000000-0005-0000-0000-000067D40000}"/>
    <cellStyle name="Tusenskille 43 3" xfId="52932" xr:uid="{00000000-0005-0000-0000-000068D40000}"/>
    <cellStyle name="Tusenskille 43 3 2" xfId="52933" xr:uid="{00000000-0005-0000-0000-000069D40000}"/>
    <cellStyle name="Tusenskille 43 4" xfId="52934" xr:uid="{00000000-0005-0000-0000-00006AD40000}"/>
    <cellStyle name="Tusenskille 43_3. Chng in credit spreads" xfId="52935" xr:uid="{00000000-0005-0000-0000-00006BD40000}"/>
    <cellStyle name="Tusenskille 44" xfId="52936" xr:uid="{00000000-0005-0000-0000-00006CD40000}"/>
    <cellStyle name="Tusenskille 44 2" xfId="52937" xr:uid="{00000000-0005-0000-0000-00006DD40000}"/>
    <cellStyle name="Tusenskille 44 2 2" xfId="52938" xr:uid="{00000000-0005-0000-0000-00006ED40000}"/>
    <cellStyle name="Tusenskille 44 3" xfId="52939" xr:uid="{00000000-0005-0000-0000-00006FD40000}"/>
    <cellStyle name="Tusenskille 44 3 2" xfId="52940" xr:uid="{00000000-0005-0000-0000-000070D40000}"/>
    <cellStyle name="Tusenskille 44 4" xfId="52941" xr:uid="{00000000-0005-0000-0000-000071D40000}"/>
    <cellStyle name="Tusenskille 44_3. Chng in credit spreads" xfId="52942" xr:uid="{00000000-0005-0000-0000-000072D40000}"/>
    <cellStyle name="Tusenskille 45" xfId="52943" xr:uid="{00000000-0005-0000-0000-000073D40000}"/>
    <cellStyle name="Tusenskille 45 2" xfId="52944" xr:uid="{00000000-0005-0000-0000-000074D40000}"/>
    <cellStyle name="Tusenskille 45 2 2" xfId="52945" xr:uid="{00000000-0005-0000-0000-000075D40000}"/>
    <cellStyle name="Tusenskille 45 3" xfId="52946" xr:uid="{00000000-0005-0000-0000-000076D40000}"/>
    <cellStyle name="Tusenskille 45 3 2" xfId="52947" xr:uid="{00000000-0005-0000-0000-000077D40000}"/>
    <cellStyle name="Tusenskille 45 4" xfId="52948" xr:uid="{00000000-0005-0000-0000-000078D40000}"/>
    <cellStyle name="Tusenskille 45_3. Chng in credit spreads" xfId="52949" xr:uid="{00000000-0005-0000-0000-000079D40000}"/>
    <cellStyle name="Tusenskille 46" xfId="52950" xr:uid="{00000000-0005-0000-0000-00007AD40000}"/>
    <cellStyle name="Tusenskille 46 2" xfId="52951" xr:uid="{00000000-0005-0000-0000-00007BD40000}"/>
    <cellStyle name="Tusenskille 46 2 2" xfId="52952" xr:uid="{00000000-0005-0000-0000-00007CD40000}"/>
    <cellStyle name="Tusenskille 46 3" xfId="52953" xr:uid="{00000000-0005-0000-0000-00007DD40000}"/>
    <cellStyle name="Tusenskille 46 3 2" xfId="52954" xr:uid="{00000000-0005-0000-0000-00007ED40000}"/>
    <cellStyle name="Tusenskille 46 4" xfId="52955" xr:uid="{00000000-0005-0000-0000-00007FD40000}"/>
    <cellStyle name="Tusenskille 46_3. Chng in credit spreads" xfId="52956" xr:uid="{00000000-0005-0000-0000-000080D40000}"/>
    <cellStyle name="Tusenskille 47" xfId="52957" xr:uid="{00000000-0005-0000-0000-000081D40000}"/>
    <cellStyle name="Tusenskille 47 2" xfId="52958" xr:uid="{00000000-0005-0000-0000-000082D40000}"/>
    <cellStyle name="Tusenskille 47 2 2" xfId="52959" xr:uid="{00000000-0005-0000-0000-000083D40000}"/>
    <cellStyle name="Tusenskille 47 3" xfId="52960" xr:uid="{00000000-0005-0000-0000-000084D40000}"/>
    <cellStyle name="Tusenskille 47 3 2" xfId="52961" xr:uid="{00000000-0005-0000-0000-000085D40000}"/>
    <cellStyle name="Tusenskille 47 4" xfId="52962" xr:uid="{00000000-0005-0000-0000-000086D40000}"/>
    <cellStyle name="Tusenskille 47_3. Chng in credit spreads" xfId="52963" xr:uid="{00000000-0005-0000-0000-000087D40000}"/>
    <cellStyle name="Tusenskille 48" xfId="52964" xr:uid="{00000000-0005-0000-0000-000088D40000}"/>
    <cellStyle name="Tusenskille 48 2" xfId="52965" xr:uid="{00000000-0005-0000-0000-000089D40000}"/>
    <cellStyle name="Tusenskille 48 2 2" xfId="52966" xr:uid="{00000000-0005-0000-0000-00008AD40000}"/>
    <cellStyle name="Tusenskille 48 3" xfId="52967" xr:uid="{00000000-0005-0000-0000-00008BD40000}"/>
    <cellStyle name="Tusenskille 48 3 2" xfId="52968" xr:uid="{00000000-0005-0000-0000-00008CD40000}"/>
    <cellStyle name="Tusenskille 48 4" xfId="52969" xr:uid="{00000000-0005-0000-0000-00008DD40000}"/>
    <cellStyle name="Tusenskille 48_3. Chng in credit spreads" xfId="52970" xr:uid="{00000000-0005-0000-0000-00008ED40000}"/>
    <cellStyle name="Tusenskille 49" xfId="52971" xr:uid="{00000000-0005-0000-0000-00008FD40000}"/>
    <cellStyle name="Tusenskille 49 2" xfId="52972" xr:uid="{00000000-0005-0000-0000-000090D40000}"/>
    <cellStyle name="Tusenskille 49 2 2" xfId="52973" xr:uid="{00000000-0005-0000-0000-000091D40000}"/>
    <cellStyle name="Tusenskille 49 3" xfId="52974" xr:uid="{00000000-0005-0000-0000-000092D40000}"/>
    <cellStyle name="Tusenskille 49 3 2" xfId="52975" xr:uid="{00000000-0005-0000-0000-000093D40000}"/>
    <cellStyle name="Tusenskille 49 4" xfId="52976" xr:uid="{00000000-0005-0000-0000-000094D40000}"/>
    <cellStyle name="Tusenskille 49_3. Chng in credit spreads" xfId="52977"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8" xr:uid="{00000000-0005-0000-0000-000099D40000}"/>
    <cellStyle name="Tusenskille 5 2 3" xfId="35327" xr:uid="{00000000-0005-0000-0000-00009AD40000}"/>
    <cellStyle name="Tusenskille 5 2 4" xfId="40194" xr:uid="{00000000-0005-0000-0000-00009BD40000}"/>
    <cellStyle name="Tusenskille 5 2_3. Chng in credit spreads" xfId="52979" xr:uid="{00000000-0005-0000-0000-00009CD40000}"/>
    <cellStyle name="Tusenskille 5 3" xfId="35328" xr:uid="{00000000-0005-0000-0000-00009DD40000}"/>
    <cellStyle name="Tusenskille 5 3 2" xfId="40195" xr:uid="{00000000-0005-0000-0000-00009ED40000}"/>
    <cellStyle name="Tusenskille 5 4" xfId="36945" xr:uid="{00000000-0005-0000-0000-00009FD40000}"/>
    <cellStyle name="Tusenskille 5_3. Chng in credit spreads" xfId="52980" xr:uid="{00000000-0005-0000-0000-0000A0D40000}"/>
    <cellStyle name="Tusenskille 50" xfId="52981" xr:uid="{00000000-0005-0000-0000-0000A1D40000}"/>
    <cellStyle name="Tusenskille 50 2" xfId="52982" xr:uid="{00000000-0005-0000-0000-0000A2D40000}"/>
    <cellStyle name="Tusenskille 50 2 2" xfId="52983" xr:uid="{00000000-0005-0000-0000-0000A3D40000}"/>
    <cellStyle name="Tusenskille 50 3" xfId="52984" xr:uid="{00000000-0005-0000-0000-0000A4D40000}"/>
    <cellStyle name="Tusenskille 50 3 2" xfId="52985" xr:uid="{00000000-0005-0000-0000-0000A5D40000}"/>
    <cellStyle name="Tusenskille 50 4" xfId="52986" xr:uid="{00000000-0005-0000-0000-0000A6D40000}"/>
    <cellStyle name="Tusenskille 50_3. Chng in credit spreads" xfId="52987" xr:uid="{00000000-0005-0000-0000-0000A7D40000}"/>
    <cellStyle name="Tusenskille 51" xfId="52988" xr:uid="{00000000-0005-0000-0000-0000A8D40000}"/>
    <cellStyle name="Tusenskille 51 2" xfId="52989" xr:uid="{00000000-0005-0000-0000-0000A9D40000}"/>
    <cellStyle name="Tusenskille 51 2 2" xfId="52990" xr:uid="{00000000-0005-0000-0000-0000AAD40000}"/>
    <cellStyle name="Tusenskille 51 3" xfId="52991" xr:uid="{00000000-0005-0000-0000-0000ABD40000}"/>
    <cellStyle name="Tusenskille 51 3 2" xfId="52992" xr:uid="{00000000-0005-0000-0000-0000ACD40000}"/>
    <cellStyle name="Tusenskille 51 4" xfId="52993" xr:uid="{00000000-0005-0000-0000-0000ADD40000}"/>
    <cellStyle name="Tusenskille 51_3. Chng in credit spreads" xfId="52994" xr:uid="{00000000-0005-0000-0000-0000AED40000}"/>
    <cellStyle name="Tusenskille 52" xfId="52995" xr:uid="{00000000-0005-0000-0000-0000AFD40000}"/>
    <cellStyle name="Tusenskille 52 2" xfId="52996" xr:uid="{00000000-0005-0000-0000-0000B0D40000}"/>
    <cellStyle name="Tusenskille 52 2 2" xfId="52997" xr:uid="{00000000-0005-0000-0000-0000B1D40000}"/>
    <cellStyle name="Tusenskille 52 3" xfId="52998" xr:uid="{00000000-0005-0000-0000-0000B2D40000}"/>
    <cellStyle name="Tusenskille 52 3 2" xfId="52999" xr:uid="{00000000-0005-0000-0000-0000B3D40000}"/>
    <cellStyle name="Tusenskille 52 4" xfId="53000" xr:uid="{00000000-0005-0000-0000-0000B4D40000}"/>
    <cellStyle name="Tusenskille 52_3. Chng in credit spreads" xfId="53001" xr:uid="{00000000-0005-0000-0000-0000B5D40000}"/>
    <cellStyle name="Tusenskille 53" xfId="53002" xr:uid="{00000000-0005-0000-0000-0000B6D40000}"/>
    <cellStyle name="Tusenskille 53 2" xfId="53003" xr:uid="{00000000-0005-0000-0000-0000B7D40000}"/>
    <cellStyle name="Tusenskille 53 2 2" xfId="53004" xr:uid="{00000000-0005-0000-0000-0000B8D40000}"/>
    <cellStyle name="Tusenskille 53 3" xfId="53005" xr:uid="{00000000-0005-0000-0000-0000B9D40000}"/>
    <cellStyle name="Tusenskille 53 3 2" xfId="53006" xr:uid="{00000000-0005-0000-0000-0000BAD40000}"/>
    <cellStyle name="Tusenskille 53 4" xfId="53007" xr:uid="{00000000-0005-0000-0000-0000BBD40000}"/>
    <cellStyle name="Tusenskille 53_3. Chng in credit spreads" xfId="53008" xr:uid="{00000000-0005-0000-0000-0000BCD40000}"/>
    <cellStyle name="Tusenskille 54" xfId="53009" xr:uid="{00000000-0005-0000-0000-0000BDD40000}"/>
    <cellStyle name="Tusenskille 54 2" xfId="53010" xr:uid="{00000000-0005-0000-0000-0000BED40000}"/>
    <cellStyle name="Tusenskille 54 2 2" xfId="53011" xr:uid="{00000000-0005-0000-0000-0000BFD40000}"/>
    <cellStyle name="Tusenskille 54 3" xfId="53012" xr:uid="{00000000-0005-0000-0000-0000C0D40000}"/>
    <cellStyle name="Tusenskille 54 3 2" xfId="53013" xr:uid="{00000000-0005-0000-0000-0000C1D40000}"/>
    <cellStyle name="Tusenskille 54 4" xfId="53014" xr:uid="{00000000-0005-0000-0000-0000C2D40000}"/>
    <cellStyle name="Tusenskille 54_3. Chng in credit spreads" xfId="53015" xr:uid="{00000000-0005-0000-0000-0000C3D40000}"/>
    <cellStyle name="Tusenskille 55" xfId="53016" xr:uid="{00000000-0005-0000-0000-0000C4D40000}"/>
    <cellStyle name="Tusenskille 55 2" xfId="53017" xr:uid="{00000000-0005-0000-0000-0000C5D40000}"/>
    <cellStyle name="Tusenskille 55 2 2" xfId="53018" xr:uid="{00000000-0005-0000-0000-0000C6D40000}"/>
    <cellStyle name="Tusenskille 55 3" xfId="53019" xr:uid="{00000000-0005-0000-0000-0000C7D40000}"/>
    <cellStyle name="Tusenskille 55 3 2" xfId="53020" xr:uid="{00000000-0005-0000-0000-0000C8D40000}"/>
    <cellStyle name="Tusenskille 55 4" xfId="53021" xr:uid="{00000000-0005-0000-0000-0000C9D40000}"/>
    <cellStyle name="Tusenskille 55_3. Chng in credit spreads" xfId="53022" xr:uid="{00000000-0005-0000-0000-0000CAD40000}"/>
    <cellStyle name="Tusenskille 56" xfId="53023" xr:uid="{00000000-0005-0000-0000-0000CBD40000}"/>
    <cellStyle name="Tusenskille 56 2" xfId="53024" xr:uid="{00000000-0005-0000-0000-0000CCD40000}"/>
    <cellStyle name="Tusenskille 56 2 2" xfId="53025" xr:uid="{00000000-0005-0000-0000-0000CDD40000}"/>
    <cellStyle name="Tusenskille 56 3" xfId="53026" xr:uid="{00000000-0005-0000-0000-0000CED40000}"/>
    <cellStyle name="Tusenskille 56 3 2" xfId="53027" xr:uid="{00000000-0005-0000-0000-0000CFD40000}"/>
    <cellStyle name="Tusenskille 56 4" xfId="53028" xr:uid="{00000000-0005-0000-0000-0000D0D40000}"/>
    <cellStyle name="Tusenskille 56_3. Chng in credit spreads" xfId="53029" xr:uid="{00000000-0005-0000-0000-0000D1D40000}"/>
    <cellStyle name="Tusenskille 57" xfId="53030" xr:uid="{00000000-0005-0000-0000-0000D2D40000}"/>
    <cellStyle name="Tusenskille 57 2" xfId="53031" xr:uid="{00000000-0005-0000-0000-0000D3D40000}"/>
    <cellStyle name="Tusenskille 57 2 2" xfId="53032" xr:uid="{00000000-0005-0000-0000-0000D4D40000}"/>
    <cellStyle name="Tusenskille 57 3" xfId="53033" xr:uid="{00000000-0005-0000-0000-0000D5D40000}"/>
    <cellStyle name="Tusenskille 57 3 2" xfId="53034" xr:uid="{00000000-0005-0000-0000-0000D6D40000}"/>
    <cellStyle name="Tusenskille 57 4" xfId="53035" xr:uid="{00000000-0005-0000-0000-0000D7D40000}"/>
    <cellStyle name="Tusenskille 57_3. Chng in credit spreads" xfId="53036" xr:uid="{00000000-0005-0000-0000-0000D8D40000}"/>
    <cellStyle name="Tusenskille 58" xfId="53037" xr:uid="{00000000-0005-0000-0000-0000D9D40000}"/>
    <cellStyle name="Tusenskille 58 2" xfId="53038" xr:uid="{00000000-0005-0000-0000-0000DAD40000}"/>
    <cellStyle name="Tusenskille 58 2 2" xfId="53039" xr:uid="{00000000-0005-0000-0000-0000DBD40000}"/>
    <cellStyle name="Tusenskille 58 3" xfId="53040" xr:uid="{00000000-0005-0000-0000-0000DCD40000}"/>
    <cellStyle name="Tusenskille 58 3 2" xfId="53041" xr:uid="{00000000-0005-0000-0000-0000DDD40000}"/>
    <cellStyle name="Tusenskille 58 4" xfId="53042" xr:uid="{00000000-0005-0000-0000-0000DED40000}"/>
    <cellStyle name="Tusenskille 58_3. Chng in credit spreads" xfId="53043" xr:uid="{00000000-0005-0000-0000-0000DFD40000}"/>
    <cellStyle name="Tusenskille 59" xfId="53044" xr:uid="{00000000-0005-0000-0000-0000E0D40000}"/>
    <cellStyle name="Tusenskille 59 2" xfId="53045"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8" xr:uid="{00000000-0005-0000-0000-0000E5D40000}"/>
    <cellStyle name="Tusenskille 6 2 3" xfId="35331" xr:uid="{00000000-0005-0000-0000-0000E6D40000}"/>
    <cellStyle name="Tusenskille 6 2 4" xfId="40197" xr:uid="{00000000-0005-0000-0000-0000E7D40000}"/>
    <cellStyle name="Tusenskille 6 2_AVA DVA EL" xfId="35332" xr:uid="{00000000-0005-0000-0000-0000E8D40000}"/>
    <cellStyle name="Tusenskille 6 3" xfId="35333" xr:uid="{00000000-0005-0000-0000-0000E9D40000}"/>
    <cellStyle name="Tusenskille 6 3 2" xfId="40200" xr:uid="{00000000-0005-0000-0000-0000EAD40000}"/>
    <cellStyle name="Tusenskille 6 3 3" xfId="40199" xr:uid="{00000000-0005-0000-0000-0000EBD40000}"/>
    <cellStyle name="Tusenskille 6 4" xfId="40201" xr:uid="{00000000-0005-0000-0000-0000ECD40000}"/>
    <cellStyle name="Tusenskille 6 5" xfId="40202" xr:uid="{00000000-0005-0000-0000-0000EDD40000}"/>
    <cellStyle name="Tusenskille 6 6" xfId="40196" xr:uid="{00000000-0005-0000-0000-0000EED40000}"/>
    <cellStyle name="Tusenskille 6_3. Chng in credit spreads" xfId="53046" xr:uid="{00000000-0005-0000-0000-0000EFD40000}"/>
    <cellStyle name="Tusenskille 60" xfId="53047" xr:uid="{00000000-0005-0000-0000-0000F0D40000}"/>
    <cellStyle name="Tusenskille 60 2" xfId="53048" xr:uid="{00000000-0005-0000-0000-0000F1D40000}"/>
    <cellStyle name="Tusenskille 60 2 2" xfId="53049" xr:uid="{00000000-0005-0000-0000-0000F2D40000}"/>
    <cellStyle name="Tusenskille 60 3" xfId="53050" xr:uid="{00000000-0005-0000-0000-0000F3D40000}"/>
    <cellStyle name="Tusenskille 60 3 2" xfId="53051" xr:uid="{00000000-0005-0000-0000-0000F4D40000}"/>
    <cellStyle name="Tusenskille 60 4" xfId="53052" xr:uid="{00000000-0005-0000-0000-0000F5D40000}"/>
    <cellStyle name="Tusenskille 60_3. Chng in credit spreads" xfId="53053" xr:uid="{00000000-0005-0000-0000-0000F6D40000}"/>
    <cellStyle name="Tusenskille 61" xfId="53054" xr:uid="{00000000-0005-0000-0000-0000F7D40000}"/>
    <cellStyle name="Tusenskille 61 2" xfId="53055" xr:uid="{00000000-0005-0000-0000-0000F8D40000}"/>
    <cellStyle name="Tusenskille 62" xfId="53056" xr:uid="{00000000-0005-0000-0000-0000F9D40000}"/>
    <cellStyle name="Tusenskille 62 2" xfId="53057" xr:uid="{00000000-0005-0000-0000-0000FAD40000}"/>
    <cellStyle name="Tusenskille 62 2 2" xfId="53058" xr:uid="{00000000-0005-0000-0000-0000FBD40000}"/>
    <cellStyle name="Tusenskille 62 3" xfId="53059" xr:uid="{00000000-0005-0000-0000-0000FCD40000}"/>
    <cellStyle name="Tusenskille 62_3. Chng in credit spreads" xfId="53060" xr:uid="{00000000-0005-0000-0000-0000FDD40000}"/>
    <cellStyle name="Tusenskille 63" xfId="53061" xr:uid="{00000000-0005-0000-0000-0000FED40000}"/>
    <cellStyle name="Tusenskille 63 2" xfId="53062" xr:uid="{00000000-0005-0000-0000-0000FFD40000}"/>
    <cellStyle name="Tusenskille 63 2 2" xfId="53063" xr:uid="{00000000-0005-0000-0000-000000D50000}"/>
    <cellStyle name="Tusenskille 63 2 2 2" xfId="53064" xr:uid="{00000000-0005-0000-0000-000001D50000}"/>
    <cellStyle name="Tusenskille 63 2 3" xfId="53065" xr:uid="{00000000-0005-0000-0000-000002D50000}"/>
    <cellStyle name="Tusenskille 63 2 3 2" xfId="53066" xr:uid="{00000000-0005-0000-0000-000003D50000}"/>
    <cellStyle name="Tusenskille 63 2 4" xfId="53067" xr:uid="{00000000-0005-0000-0000-000004D50000}"/>
    <cellStyle name="Tusenskille 63 2_3. Chng in credit spreads" xfId="53068" xr:uid="{00000000-0005-0000-0000-000005D50000}"/>
    <cellStyle name="Tusenskille 63 3" xfId="53069" xr:uid="{00000000-0005-0000-0000-000006D50000}"/>
    <cellStyle name="Tusenskille 63 3 2" xfId="53070" xr:uid="{00000000-0005-0000-0000-000007D50000}"/>
    <cellStyle name="Tusenskille 63 4" xfId="53071" xr:uid="{00000000-0005-0000-0000-000008D50000}"/>
    <cellStyle name="Tusenskille 63 4 2" xfId="53072" xr:uid="{00000000-0005-0000-0000-000009D50000}"/>
    <cellStyle name="Tusenskille 63 5" xfId="53073" xr:uid="{00000000-0005-0000-0000-00000AD50000}"/>
    <cellStyle name="Tusenskille 63_3. Chng in credit spreads" xfId="53074" xr:uid="{00000000-0005-0000-0000-00000BD50000}"/>
    <cellStyle name="Tusenskille 64" xfId="53075" xr:uid="{00000000-0005-0000-0000-00000CD50000}"/>
    <cellStyle name="Tusenskille 64 2" xfId="53076" xr:uid="{00000000-0005-0000-0000-00000DD50000}"/>
    <cellStyle name="Tusenskille 65" xfId="53077" xr:uid="{00000000-0005-0000-0000-00000ED50000}"/>
    <cellStyle name="Tusenskille 65 2" xfId="53078" xr:uid="{00000000-0005-0000-0000-00000FD50000}"/>
    <cellStyle name="Tusenskille 66" xfId="53079" xr:uid="{00000000-0005-0000-0000-000010D50000}"/>
    <cellStyle name="Tusenskille 66 2" xfId="53080" xr:uid="{00000000-0005-0000-0000-000011D50000}"/>
    <cellStyle name="Tusenskille 67" xfId="53081" xr:uid="{00000000-0005-0000-0000-000012D50000}"/>
    <cellStyle name="Tusenskille 67 2" xfId="53082" xr:uid="{00000000-0005-0000-0000-000013D50000}"/>
    <cellStyle name="Tusenskille 68" xfId="53083" xr:uid="{00000000-0005-0000-0000-000014D50000}"/>
    <cellStyle name="Tusenskille 68 2" xfId="53084" xr:uid="{00000000-0005-0000-0000-000015D50000}"/>
    <cellStyle name="Tusenskille 69" xfId="53085" xr:uid="{00000000-0005-0000-0000-000016D50000}"/>
    <cellStyle name="Tusenskille 69 2" xfId="53086"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7" xr:uid="{00000000-0005-0000-0000-00001BD50000}"/>
    <cellStyle name="Tusenskille 7 2 3" xfId="35336" xr:uid="{00000000-0005-0000-0000-00001CD50000}"/>
    <cellStyle name="Tusenskille 7 2 4" xfId="40204" xr:uid="{00000000-0005-0000-0000-00001DD50000}"/>
    <cellStyle name="Tusenskille 7 2_3. Chng in credit spreads" xfId="53088"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5" xr:uid="{00000000-0005-0000-0000-000022D50000}"/>
    <cellStyle name="Tusenskille 7 3_AVA DVA EL" xfId="35340" xr:uid="{00000000-0005-0000-0000-000023D50000}"/>
    <cellStyle name="Tusenskille 7 4" xfId="35341" xr:uid="{00000000-0005-0000-0000-000024D50000}"/>
    <cellStyle name="Tusenskille 7 5" xfId="40203" xr:uid="{00000000-0005-0000-0000-000025D50000}"/>
    <cellStyle name="Tusenskille 7 6" xfId="53089" xr:uid="{00000000-0005-0000-0000-000026D50000}"/>
    <cellStyle name="Tusenskille 7_3. Chng in credit spreads" xfId="53090" xr:uid="{00000000-0005-0000-0000-000027D50000}"/>
    <cellStyle name="Tusenskille 70" xfId="53091" xr:uid="{00000000-0005-0000-0000-000028D50000}"/>
    <cellStyle name="Tusenskille 70 2" xfId="53092" xr:uid="{00000000-0005-0000-0000-000029D50000}"/>
    <cellStyle name="Tusenskille 71" xfId="53093" xr:uid="{00000000-0005-0000-0000-00002AD50000}"/>
    <cellStyle name="Tusenskille 71 2" xfId="53094" xr:uid="{00000000-0005-0000-0000-00002BD50000}"/>
    <cellStyle name="Tusenskille 72" xfId="53095" xr:uid="{00000000-0005-0000-0000-00002CD50000}"/>
    <cellStyle name="Tusenskille 72 2" xfId="53096" xr:uid="{00000000-0005-0000-0000-00002DD50000}"/>
    <cellStyle name="Tusenskille 73" xfId="53097" xr:uid="{00000000-0005-0000-0000-00002ED50000}"/>
    <cellStyle name="Tusenskille 73 2" xfId="53098" xr:uid="{00000000-0005-0000-0000-00002FD50000}"/>
    <cellStyle name="Tusenskille 8" xfId="35342" xr:uid="{00000000-0005-0000-0000-000030D50000}"/>
    <cellStyle name="Tusenskille 8 2" xfId="35343" xr:uid="{00000000-0005-0000-0000-000031D50000}"/>
    <cellStyle name="Tusenskille 8 2 2" xfId="53099" xr:uid="{00000000-0005-0000-0000-000032D50000}"/>
    <cellStyle name="Tusenskille 8 2 2 2" xfId="53100" xr:uid="{00000000-0005-0000-0000-000033D50000}"/>
    <cellStyle name="Tusenskille 8 2 3" xfId="53101" xr:uid="{00000000-0005-0000-0000-000034D50000}"/>
    <cellStyle name="Tusenskille 8 2_3. Chng in credit spreads" xfId="53102" xr:uid="{00000000-0005-0000-0000-000035D50000}"/>
    <cellStyle name="Tusenskille 8 3" xfId="35344" xr:uid="{00000000-0005-0000-0000-000036D50000}"/>
    <cellStyle name="Tusenskille 8 3 2" xfId="53103" xr:uid="{00000000-0005-0000-0000-000037D50000}"/>
    <cellStyle name="Tusenskille 8 4" xfId="40206" xr:uid="{00000000-0005-0000-0000-000038D50000}"/>
    <cellStyle name="Tusenskille 8 5" xfId="53104" xr:uid="{00000000-0005-0000-0000-000039D50000}"/>
    <cellStyle name="Tusenskille 8 6" xfId="53105" xr:uid="{00000000-0005-0000-0000-00003AD50000}"/>
    <cellStyle name="Tusenskille 8_3. Chng in credit spreads" xfId="53106"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7" xr:uid="{00000000-0005-0000-0000-000040D50000}"/>
    <cellStyle name="Tusenskille 9 2_AVA DVA EL" xfId="35349" xr:uid="{00000000-0005-0000-0000-000041D50000}"/>
    <cellStyle name="Tusenskille 9 3" xfId="35350" xr:uid="{00000000-0005-0000-0000-000042D50000}"/>
    <cellStyle name="Tusenskille 9 3 2" xfId="53108" xr:uid="{00000000-0005-0000-0000-000043D50000}"/>
    <cellStyle name="Tusenskille 9 4" xfId="35351" xr:uid="{00000000-0005-0000-0000-000044D50000}"/>
    <cellStyle name="Tusenskille 9 5" xfId="53109" xr:uid="{00000000-0005-0000-0000-000045D50000}"/>
    <cellStyle name="Tusenskille 9 6" xfId="53110" xr:uid="{00000000-0005-0000-0000-000046D50000}"/>
    <cellStyle name="Tusenskille 9 7" xfId="53111" xr:uid="{00000000-0005-0000-0000-000047D50000}"/>
    <cellStyle name="Tusenskille 9_3. Chng in credit spreads" xfId="53112"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7"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8"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6" xr:uid="{00000000-0005-0000-0000-0000A2D50000}"/>
    <cellStyle name="Utdata 2_A02" xfId="55757" xr:uid="{EC1C5248-02CC-4442-8114-000B4074FD1F}"/>
    <cellStyle name="Utdata 3" xfId="35363" xr:uid="{00000000-0005-0000-0000-0000A4D50000}"/>
    <cellStyle name="Utdata 3 2" xfId="35364" xr:uid="{00000000-0005-0000-0000-0000A5D50000}"/>
    <cellStyle name="Utdata 3 2 2" xfId="53113" xr:uid="{00000000-0005-0000-0000-0000A6D50000}"/>
    <cellStyle name="Utdata 3 3" xfId="35365" xr:uid="{00000000-0005-0000-0000-0000A7D50000}"/>
    <cellStyle name="Utdata 3 4" xfId="40209" xr:uid="{00000000-0005-0000-0000-0000A8D50000}"/>
    <cellStyle name="Utdata 3_3. Chng in credit spreads" xfId="53114"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10"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5" xr:uid="{00000000-0005-0000-0000-0000B2D50000}"/>
    <cellStyle name="Utdata_4Q16" xfId="53116"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1" xr:uid="{00000000-0005-0000-0000-0000B9D50000}"/>
    <cellStyle name="Uthevingsfarge1 2 2_AVA DVA EL" xfId="35376" xr:uid="{00000000-0005-0000-0000-0000BAD50000}"/>
    <cellStyle name="Uthevingsfarge1 2 3" xfId="35377" xr:uid="{00000000-0005-0000-0000-0000BBD50000}"/>
    <cellStyle name="Uthevingsfarge1 2 3 2" xfId="40212" xr:uid="{00000000-0005-0000-0000-0000BCD50000}"/>
    <cellStyle name="Uthevingsfarge1 2 4" xfId="53117" xr:uid="{00000000-0005-0000-0000-0000BDD50000}"/>
    <cellStyle name="Uthevingsfarge1 2 5" xfId="53118" xr:uid="{00000000-0005-0000-0000-0000BED50000}"/>
    <cellStyle name="Uthevingsfarge1 2 6" xfId="53119" xr:uid="{00000000-0005-0000-0000-0000BFD50000}"/>
    <cellStyle name="Uthevingsfarge1 2_A02" xfId="55758"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3"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4"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20" xr:uid="{00000000-0005-0000-0000-0000CED50000}"/>
    <cellStyle name="Uthevingsfarge1_4Q16" xfId="53121"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5" xr:uid="{00000000-0005-0000-0000-0000D5D50000}"/>
    <cellStyle name="Uthevingsfarge2 2 2_AVA DVA EL" xfId="35392" xr:uid="{00000000-0005-0000-0000-0000D6D50000}"/>
    <cellStyle name="Uthevingsfarge2 2 3" xfId="35393" xr:uid="{00000000-0005-0000-0000-0000D7D50000}"/>
    <cellStyle name="Uthevingsfarge2 2 3 2" xfId="40216" xr:uid="{00000000-0005-0000-0000-0000D8D50000}"/>
    <cellStyle name="Uthevingsfarge2 2 4" xfId="53122" xr:uid="{00000000-0005-0000-0000-0000D9D50000}"/>
    <cellStyle name="Uthevingsfarge2 2 5" xfId="53123" xr:uid="{00000000-0005-0000-0000-0000DAD50000}"/>
    <cellStyle name="Uthevingsfarge2 2 6" xfId="53124" xr:uid="{00000000-0005-0000-0000-0000DBD50000}"/>
    <cellStyle name="Uthevingsfarge2 2_A02" xfId="55759"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7"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8"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5" xr:uid="{00000000-0005-0000-0000-0000EAD50000}"/>
    <cellStyle name="Uthevingsfarge2_4Q16" xfId="53126"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9" xr:uid="{00000000-0005-0000-0000-0000F1D50000}"/>
    <cellStyle name="Uthevingsfarge3 2 2_AVA DVA EL" xfId="35408" xr:uid="{00000000-0005-0000-0000-0000F2D50000}"/>
    <cellStyle name="Uthevingsfarge3 2 3" xfId="35409" xr:uid="{00000000-0005-0000-0000-0000F3D50000}"/>
    <cellStyle name="Uthevingsfarge3 2 3 2" xfId="40220" xr:uid="{00000000-0005-0000-0000-0000F4D50000}"/>
    <cellStyle name="Uthevingsfarge3 2 4" xfId="53127" xr:uid="{00000000-0005-0000-0000-0000F5D50000}"/>
    <cellStyle name="Uthevingsfarge3 2 5" xfId="53128" xr:uid="{00000000-0005-0000-0000-0000F6D50000}"/>
    <cellStyle name="Uthevingsfarge3 2 6" xfId="53129" xr:uid="{00000000-0005-0000-0000-0000F7D50000}"/>
    <cellStyle name="Uthevingsfarge3 2_A02" xfId="55760"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1"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2"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30" xr:uid="{00000000-0005-0000-0000-000006D60000}"/>
    <cellStyle name="Uthevingsfarge3_4Q16" xfId="53131"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3" xr:uid="{00000000-0005-0000-0000-00000DD60000}"/>
    <cellStyle name="Uthevingsfarge4 2 2_AVA DVA EL" xfId="35424" xr:uid="{00000000-0005-0000-0000-00000ED60000}"/>
    <cellStyle name="Uthevingsfarge4 2 3" xfId="35425" xr:uid="{00000000-0005-0000-0000-00000FD60000}"/>
    <cellStyle name="Uthevingsfarge4 2 3 2" xfId="40224" xr:uid="{00000000-0005-0000-0000-000010D60000}"/>
    <cellStyle name="Uthevingsfarge4 2 4" xfId="53132" xr:uid="{00000000-0005-0000-0000-000011D60000}"/>
    <cellStyle name="Uthevingsfarge4 2 5" xfId="53133" xr:uid="{00000000-0005-0000-0000-000012D60000}"/>
    <cellStyle name="Uthevingsfarge4 2 6" xfId="53134" xr:uid="{00000000-0005-0000-0000-000013D60000}"/>
    <cellStyle name="Uthevingsfarge4 2_A02" xfId="55761"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5"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6"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5" xr:uid="{00000000-0005-0000-0000-000022D60000}"/>
    <cellStyle name="Uthevingsfarge4_4Q16" xfId="53136"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7" xr:uid="{00000000-0005-0000-0000-000029D60000}"/>
    <cellStyle name="Uthevingsfarge5 2 2_AVA DVA EL" xfId="35440" xr:uid="{00000000-0005-0000-0000-00002AD60000}"/>
    <cellStyle name="Uthevingsfarge5 2 3" xfId="35441" xr:uid="{00000000-0005-0000-0000-00002BD60000}"/>
    <cellStyle name="Uthevingsfarge5 2 3 2" xfId="40228" xr:uid="{00000000-0005-0000-0000-00002CD60000}"/>
    <cellStyle name="Uthevingsfarge5 2 4" xfId="53137" xr:uid="{00000000-0005-0000-0000-00002DD60000}"/>
    <cellStyle name="Uthevingsfarge5 2 5" xfId="53138" xr:uid="{00000000-0005-0000-0000-00002ED60000}"/>
    <cellStyle name="Uthevingsfarge5 2 6" xfId="53139" xr:uid="{00000000-0005-0000-0000-00002FD60000}"/>
    <cellStyle name="Uthevingsfarge5 2_A02" xfId="55762"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9"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30"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40" xr:uid="{00000000-0005-0000-0000-00003ED60000}"/>
    <cellStyle name="Uthevingsfarge5_4Q16" xfId="53141"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1" xr:uid="{00000000-0005-0000-0000-000045D60000}"/>
    <cellStyle name="Uthevingsfarge6 2 2_AVA DVA EL" xfId="35456" xr:uid="{00000000-0005-0000-0000-000046D60000}"/>
    <cellStyle name="Uthevingsfarge6 2 3" xfId="35457" xr:uid="{00000000-0005-0000-0000-000047D60000}"/>
    <cellStyle name="Uthevingsfarge6 2 3 2" xfId="40232" xr:uid="{00000000-0005-0000-0000-000048D60000}"/>
    <cellStyle name="Uthevingsfarge6 2 4" xfId="53142" xr:uid="{00000000-0005-0000-0000-000049D60000}"/>
    <cellStyle name="Uthevingsfarge6 2 5" xfId="53143" xr:uid="{00000000-0005-0000-0000-00004AD60000}"/>
    <cellStyle name="Uthevingsfarge6 2 6" xfId="53144" xr:uid="{00000000-0005-0000-0000-00004BD60000}"/>
    <cellStyle name="Uthevingsfarge6 2_A02" xfId="55763"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3"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4"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5" xr:uid="{00000000-0005-0000-0000-00005AD60000}"/>
    <cellStyle name="Uthevingsfarge6_4Q16" xfId="53146"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7"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8"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9"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5" xr:uid="{00000000-0005-0000-0000-00007BD60000}"/>
    <cellStyle name="Varseltekst 2 2_AVA DVA EL" xfId="35493" xr:uid="{00000000-0005-0000-0000-00007CD60000}"/>
    <cellStyle name="Varseltekst 2 3" xfId="40236" xr:uid="{00000000-0005-0000-0000-00007DD60000}"/>
    <cellStyle name="Varseltekst 2 4" xfId="53150" xr:uid="{00000000-0005-0000-0000-00007ED60000}"/>
    <cellStyle name="Varseltekst 2 5" xfId="53151" xr:uid="{00000000-0005-0000-0000-00007FD60000}"/>
    <cellStyle name="Varseltekst 2_A02" xfId="55764" xr:uid="{9FD359CF-65F4-4F96-B1E7-9DBC9A948CDA}"/>
    <cellStyle name="Varseltekst 3" xfId="35494" xr:uid="{00000000-0005-0000-0000-000081D60000}"/>
    <cellStyle name="Varseltekst 3 2" xfId="35495" xr:uid="{00000000-0005-0000-0000-000082D60000}"/>
    <cellStyle name="Varseltekst 3 3" xfId="40237" xr:uid="{00000000-0005-0000-0000-000083D60000}"/>
    <cellStyle name="Varseltekst 3_A02" xfId="55765"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8"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2" xr:uid="{00000000-0005-0000-0000-00008CD60000}"/>
    <cellStyle name="Varseltekst_4Q16" xfId="53153"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4" xr:uid="{00000000-0005-0000-0000-000091D60000}"/>
    <cellStyle name="w_3. Chng in credit spreads 2" xfId="53155" xr:uid="{00000000-0005-0000-0000-000092D60000}"/>
    <cellStyle name="w_3. Chng in credit spreads_Månedsanalyse" xfId="53156" xr:uid="{00000000-0005-0000-0000-000093D60000}"/>
    <cellStyle name="w_7. Other MTM adjustments" xfId="53157" xr:uid="{00000000-0005-0000-0000-000094D60000}"/>
    <cellStyle name="w_7. Other MTM adjustments 2" xfId="53158" xr:uid="{00000000-0005-0000-0000-000095D60000}"/>
    <cellStyle name="w_7. Other MTM adjustments_Månedsanalyse" xfId="53159" xr:uid="{00000000-0005-0000-0000-000096D60000}"/>
    <cellStyle name="w_AVA DVA EL" xfId="35505" xr:uid="{00000000-0005-0000-0000-000097D60000}"/>
    <cellStyle name="w_Avkortning" xfId="53160" xr:uid="{00000000-0005-0000-0000-000098D60000}"/>
    <cellStyle name="w_Balanse bankkonsern" xfId="35506" xr:uid="{00000000-0005-0000-0000-000099D60000}"/>
    <cellStyle name="w_Balanse bankkonsern_Avkortning" xfId="53161" xr:uid="{00000000-0005-0000-0000-00009AD60000}"/>
    <cellStyle name="w_Balanse bankkonsern_Desember 2017" xfId="53162" xr:uid="{00000000-0005-0000-0000-00009BD60000}"/>
    <cellStyle name="w_Balanse bankkonsern_Note Bank" xfId="53163" xr:uid="{00000000-0005-0000-0000-00009CD60000}"/>
    <cellStyle name="w_Balanse bankkonsern_Note Bankkonsern" xfId="53164" xr:uid="{00000000-0005-0000-0000-00009DD60000}"/>
    <cellStyle name="w_Balanse bankkonsern_September 2017" xfId="53165" xr:uid="{00000000-0005-0000-0000-00009ED60000}"/>
    <cellStyle name="w_Desember 2017" xfId="53166" xr:uid="{00000000-0005-0000-0000-00009FD60000}"/>
    <cellStyle name="w_Juni 2017" xfId="35507" xr:uid="{00000000-0005-0000-0000-0000A0D60000}"/>
    <cellStyle name="w_Juni 2017_Avkortning" xfId="53167" xr:uid="{00000000-0005-0000-0000-0000A1D60000}"/>
    <cellStyle name="w_Juni 2017_Desember 2017" xfId="53168" xr:uid="{00000000-0005-0000-0000-0000A2D60000}"/>
    <cellStyle name="w_Manuell input" xfId="53169" xr:uid="{00000000-0005-0000-0000-0000A4D60000}"/>
    <cellStyle name="w_Manuell input_Månedsanalyse" xfId="53170" xr:uid="{00000000-0005-0000-0000-0000A5D60000}"/>
    <cellStyle name="w_Månedsanalyse" xfId="53171" xr:uid="{00000000-0005-0000-0000-0000A3D60000}"/>
    <cellStyle name="w_Note Bank" xfId="53172" xr:uid="{00000000-0005-0000-0000-0000A6D60000}"/>
    <cellStyle name="w_Note Bankkonsern" xfId="53173" xr:uid="{00000000-0005-0000-0000-0000A7D60000}"/>
    <cellStyle name="w_Results &amp; key fig." xfId="53174" xr:uid="{00000000-0005-0000-0000-0000A8D60000}"/>
    <cellStyle name="w_SAP data_link" xfId="53175" xr:uid="{00000000-0005-0000-0000-0000A9D60000}"/>
    <cellStyle name="w_SAP data_link 2" xfId="53176" xr:uid="{00000000-0005-0000-0000-0000AAD60000}"/>
    <cellStyle name="w_SAP data_link_Månedsanalyse" xfId="53177" xr:uid="{00000000-0005-0000-0000-0000ABD60000}"/>
    <cellStyle name="w_September 2017" xfId="53178" xr:uid="{00000000-0005-0000-0000-0000ACD60000}"/>
    <cellStyle name="w_September 2017_1" xfId="53179"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80"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7"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1"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2" xr:uid="{00000000-0005-0000-0000-000001D70000}"/>
    <cellStyle name="Year 2 3" xfId="11952" xr:uid="{00000000-0005-0000-0000-000002D70000}"/>
    <cellStyle name="Year 2 3 2" xfId="11953" xr:uid="{00000000-0005-0000-0000-000003D70000}"/>
    <cellStyle name="Year 2 3 2 2" xfId="53183"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4"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8" xr:uid="{00000000-0005-0000-0000-00002DD70000}"/>
    <cellStyle name="Year 2_3. Chng in credit spreads" xfId="53185"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6" xr:uid="{00000000-0005-0000-0000-000032D70000}"/>
    <cellStyle name="Year 3 2 3" xfId="35566" xr:uid="{00000000-0005-0000-0000-000033D70000}"/>
    <cellStyle name="Year 3 2_3. Chng in credit spreads" xfId="53187" xr:uid="{00000000-0005-0000-0000-000034D70000}"/>
    <cellStyle name="Year 3 3" xfId="11992" xr:uid="{00000000-0005-0000-0000-000035D70000}"/>
    <cellStyle name="Year 3 3 2" xfId="53188"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9" xr:uid="{00000000-0005-0000-0000-00003CD70000}"/>
    <cellStyle name="Year 4" xfId="11997" xr:uid="{00000000-0005-0000-0000-00003DD70000}"/>
    <cellStyle name="Year 4 2" xfId="11998" xr:uid="{00000000-0005-0000-0000-00003ED70000}"/>
    <cellStyle name="Year 4 2 2" xfId="53190"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1"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2"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9"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6"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40"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1"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3"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2"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2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99"/>
      <color rgb="FFFFFF66"/>
      <color rgb="FFFFFFCC"/>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115</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20</xdr:col>
      <xdr:colOff>669735</xdr:colOff>
      <xdr:row>57</xdr:row>
      <xdr:rowOff>47625</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47625"/>
          <a:ext cx="13738035" cy="814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B70075\AppData\Local\Microsoft\Windows\Temporary%20Internet%20Files\Content.Outlook\CMGWVGGQ\11.Finanstilsynet\BK-NK\COREP_NK_2018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2:O26"/>
  <sheetViews>
    <sheetView showGridLines="0" showRowColHeaders="0" tabSelected="1" showWhiteSpace="0" zoomScaleNormal="100" zoomScaleSheetLayoutView="100" zoomScalePageLayoutView="25" workbookViewId="0"/>
  </sheetViews>
  <sheetFormatPr baseColWidth="10" defaultColWidth="12.5703125" defaultRowHeight="11.25"/>
  <cols>
    <col min="1" max="1" width="2.5703125" style="3" customWidth="1"/>
    <col min="2"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2" spans="2:15" ht="33">
      <c r="B2" s="136" t="s">
        <v>0</v>
      </c>
    </row>
    <row r="6" spans="2:15" ht="23.25">
      <c r="B6" s="139" t="s">
        <v>1</v>
      </c>
    </row>
    <row r="7" spans="2:15" ht="18">
      <c r="B7" s="140" t="s">
        <v>2</v>
      </c>
    </row>
    <row r="8" spans="2:15" ht="12">
      <c r="B8" s="137"/>
    </row>
    <row r="11" spans="2:15" ht="249.75">
      <c r="B11" s="138">
        <v>2019</v>
      </c>
      <c r="C11" s="1198" t="s">
        <v>3</v>
      </c>
      <c r="D11" s="1198"/>
      <c r="E11" s="1198"/>
      <c r="F11" s="1198"/>
      <c r="G11" s="1198"/>
      <c r="H11"/>
      <c r="I11"/>
      <c r="J11"/>
      <c r="K11"/>
      <c r="L11"/>
      <c r="M11"/>
      <c r="N11"/>
      <c r="O11"/>
    </row>
    <row r="12" spans="2:15" ht="124.5">
      <c r="G12" s="135"/>
    </row>
    <row r="26" spans="4:4" ht="124.5">
      <c r="D26" s="135"/>
    </row>
  </sheetData>
  <sheetProtection formatCells="0" formatColumns="0" formatRows="0" insertColumns="0" insertRows="0" insertHyperlinks="0" deleteColumns="0" deleteRows="0" sort="0" autoFilter="0" pivotTables="0"/>
  <dataConsolidate/>
  <mergeCells count="1">
    <mergeCell ref="C11:G11"/>
  </mergeCells>
  <printOptions horizontalCentered="1" verticalCentered="1"/>
  <pageMargins left="3.937007874015748E-2" right="3.937007874015748E-2" top="3.937007874015748E-2" bottom="3.937007874015748E-2" header="3.937007874015748E-2" footer="3.937007874015748E-2"/>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dimension ref="A1:M99"/>
  <sheetViews>
    <sheetView showGridLines="0" showRowColHeaders="0" zoomScaleNormal="100" workbookViewId="0"/>
  </sheetViews>
  <sheetFormatPr baseColWidth="10" defaultColWidth="13" defaultRowHeight="11.25"/>
  <cols>
    <col min="1" max="1" width="2.7109375" style="20" customWidth="1"/>
    <col min="2" max="2" width="43.140625" style="13" customWidth="1"/>
    <col min="3" max="4" width="14.28515625" style="13" customWidth="1"/>
    <col min="5" max="8" width="14.28515625" style="20" customWidth="1"/>
    <col min="9" max="9" width="10" style="20" customWidth="1"/>
    <col min="10" max="16384" width="13" style="20"/>
  </cols>
  <sheetData>
    <row r="1" spans="1:13" s="11" customFormat="1" ht="11.25" customHeight="1">
      <c r="A1" s="8"/>
      <c r="B1" s="8"/>
      <c r="C1" s="8"/>
      <c r="D1" s="9"/>
      <c r="E1" s="9"/>
      <c r="F1" s="10"/>
      <c r="G1" s="10"/>
      <c r="H1" s="10"/>
    </row>
    <row r="2" spans="1:13" s="11" customFormat="1" ht="5.25" customHeight="1">
      <c r="A2" s="8"/>
      <c r="B2" s="8"/>
      <c r="C2" s="8"/>
      <c r="D2" s="9"/>
      <c r="E2" s="9"/>
      <c r="F2" s="10"/>
      <c r="G2" s="10"/>
      <c r="H2" s="10"/>
    </row>
    <row r="3" spans="1:13" s="13" customFormat="1" ht="12.75">
      <c r="A3" s="12"/>
      <c r="B3" s="1204" t="s">
        <v>287</v>
      </c>
      <c r="C3" s="1204"/>
      <c r="D3" s="1204"/>
      <c r="E3" s="1204"/>
      <c r="F3" s="1204"/>
      <c r="G3" s="1204"/>
      <c r="H3" s="1204"/>
    </row>
    <row r="4" spans="1:13" s="11" customFormat="1" ht="5.25" customHeight="1">
      <c r="A4" s="8"/>
      <c r="B4" s="8"/>
      <c r="C4" s="8"/>
      <c r="D4" s="9"/>
      <c r="E4" s="9"/>
      <c r="F4" s="10"/>
      <c r="G4" s="10"/>
      <c r="H4" s="10"/>
      <c r="J4" s="8"/>
      <c r="K4" s="8"/>
    </row>
    <row r="5" spans="1:13" s="7" customFormat="1" ht="15.75" customHeight="1">
      <c r="A5" s="14"/>
      <c r="B5" s="15" t="s">
        <v>656</v>
      </c>
    </row>
    <row r="6" spans="1:13" ht="11.25" customHeight="1">
      <c r="B6" s="20"/>
      <c r="C6" s="20"/>
      <c r="D6" s="20"/>
      <c r="J6" s="27"/>
      <c r="K6" s="27"/>
    </row>
    <row r="7" spans="1:13" s="17" customFormat="1" ht="12" customHeight="1">
      <c r="B7" s="164" t="s">
        <v>657</v>
      </c>
      <c r="C7" s="164"/>
      <c r="D7" s="164"/>
      <c r="E7" s="165"/>
      <c r="F7" s="165"/>
      <c r="G7" s="164"/>
      <c r="H7" s="165" t="s">
        <v>0</v>
      </c>
      <c r="J7" s="27"/>
      <c r="K7" s="27"/>
      <c r="M7" s="28"/>
    </row>
    <row r="8" spans="1:13" s="13" customFormat="1" ht="11.25" customHeight="1">
      <c r="B8" s="166"/>
      <c r="C8" s="167" t="s">
        <v>658</v>
      </c>
      <c r="D8" s="167" t="s">
        <v>659</v>
      </c>
      <c r="E8" s="167" t="s">
        <v>660</v>
      </c>
      <c r="F8" s="167" t="s">
        <v>538</v>
      </c>
      <c r="G8" s="167" t="s">
        <v>661</v>
      </c>
      <c r="H8" s="167" t="s">
        <v>661</v>
      </c>
    </row>
    <row r="9" spans="1:13" s="13" customFormat="1" ht="11.25" customHeight="1">
      <c r="A9" s="168" t="s">
        <v>35</v>
      </c>
      <c r="B9" s="166"/>
      <c r="C9" s="167" t="s">
        <v>662</v>
      </c>
      <c r="D9" s="167" t="s">
        <v>663</v>
      </c>
      <c r="E9" s="38" t="s">
        <v>664</v>
      </c>
      <c r="F9" s="167" t="s">
        <v>541</v>
      </c>
      <c r="G9" s="167" t="s">
        <v>542</v>
      </c>
      <c r="H9" s="167" t="s">
        <v>542</v>
      </c>
    </row>
    <row r="10" spans="1:13" s="13" customFormat="1" ht="11.25" customHeight="1">
      <c r="B10" s="166"/>
      <c r="C10" s="119" t="s">
        <v>484</v>
      </c>
      <c r="D10" s="119" t="s">
        <v>484</v>
      </c>
      <c r="E10" s="119" t="s">
        <v>484</v>
      </c>
      <c r="F10" s="119" t="s">
        <v>484</v>
      </c>
      <c r="G10" s="119" t="s">
        <v>484</v>
      </c>
      <c r="H10" s="169" t="s">
        <v>486</v>
      </c>
    </row>
    <row r="11" spans="1:13" s="13" customFormat="1" ht="11.25" customHeight="1">
      <c r="B11" s="170" t="s">
        <v>290</v>
      </c>
      <c r="C11" s="171">
        <v>2022</v>
      </c>
      <c r="D11" s="171">
        <v>2022</v>
      </c>
      <c r="E11" s="171">
        <v>2022</v>
      </c>
      <c r="F11" s="171">
        <v>2022</v>
      </c>
      <c r="G11" s="171">
        <v>2022</v>
      </c>
      <c r="H11" s="171">
        <v>2021</v>
      </c>
      <c r="L11" s="37"/>
    </row>
    <row r="12" spans="1:13" s="13" customFormat="1" ht="11.25" customHeight="1">
      <c r="B12" s="166" t="s">
        <v>543</v>
      </c>
      <c r="C12" s="172"/>
      <c r="D12" s="172"/>
      <c r="E12" s="172"/>
      <c r="F12" s="172"/>
      <c r="G12" s="172"/>
      <c r="H12" s="172"/>
      <c r="I12" s="173"/>
      <c r="L12" s="37"/>
    </row>
    <row r="13" spans="1:13" s="40" customFormat="1" ht="11.25" customHeight="1">
      <c r="B13" s="174" t="s">
        <v>665</v>
      </c>
      <c r="C13" s="175">
        <v>1146216.2560000001</v>
      </c>
      <c r="D13" s="175">
        <v>939618.14</v>
      </c>
      <c r="E13" s="493">
        <v>43.091128522442105</v>
      </c>
      <c r="F13" s="175">
        <v>404892.35100000002</v>
      </c>
      <c r="G13" s="175">
        <v>32391.387999999999</v>
      </c>
      <c r="H13" s="175">
        <v>30188</v>
      </c>
      <c r="J13" s="13"/>
      <c r="K13" s="13"/>
      <c r="L13" s="493"/>
    </row>
    <row r="14" spans="1:13" s="13" customFormat="1" ht="11.25" customHeight="1">
      <c r="B14" s="287" t="s">
        <v>666</v>
      </c>
      <c r="C14" s="288">
        <v>14983.121999999999</v>
      </c>
      <c r="D14" s="288">
        <v>13865.243</v>
      </c>
      <c r="E14" s="493">
        <v>55.614857554994593</v>
      </c>
      <c r="F14" s="288">
        <v>7710.9970000000003</v>
      </c>
      <c r="G14" s="288">
        <v>616.88</v>
      </c>
      <c r="H14" s="288">
        <v>278</v>
      </c>
      <c r="L14" s="493"/>
    </row>
    <row r="15" spans="1:13" s="13" customFormat="1" ht="11.25" customHeight="1">
      <c r="B15" s="287" t="s">
        <v>667</v>
      </c>
      <c r="C15" s="288">
        <v>213678.96</v>
      </c>
      <c r="D15" s="288">
        <v>188835.21599999999</v>
      </c>
      <c r="E15" s="493">
        <v>43.916117245214075</v>
      </c>
      <c r="F15" s="288">
        <v>82929.248999999996</v>
      </c>
      <c r="G15" s="288">
        <v>6634.34</v>
      </c>
      <c r="H15" s="288">
        <v>7057</v>
      </c>
      <c r="L15" s="493"/>
    </row>
    <row r="16" spans="1:13" s="13" customFormat="1" ht="11.25" customHeight="1">
      <c r="B16" s="287" t="s">
        <v>668</v>
      </c>
      <c r="C16" s="288">
        <v>917554.17500000005</v>
      </c>
      <c r="D16" s="288">
        <v>736917.68099999998</v>
      </c>
      <c r="E16" s="493">
        <v>42.64409337266833</v>
      </c>
      <c r="F16" s="288">
        <v>314252.10499999998</v>
      </c>
      <c r="G16" s="288">
        <v>25140.168000000001</v>
      </c>
      <c r="H16" s="288">
        <v>22852</v>
      </c>
      <c r="J16" s="176"/>
      <c r="L16" s="493"/>
    </row>
    <row r="17" spans="2:12" s="40" customFormat="1" ht="11.25" customHeight="1">
      <c r="B17" s="174" t="s">
        <v>669</v>
      </c>
      <c r="C17" s="178">
        <v>998647.79500000004</v>
      </c>
      <c r="D17" s="178">
        <v>981740.70799999998</v>
      </c>
      <c r="E17" s="493">
        <v>22.246295102272391</v>
      </c>
      <c r="F17" s="178">
        <v>218401.421</v>
      </c>
      <c r="G17" s="178">
        <v>17472.114000000001</v>
      </c>
      <c r="H17" s="178">
        <v>17294</v>
      </c>
      <c r="J17" s="176"/>
      <c r="K17" s="13"/>
      <c r="L17" s="493"/>
    </row>
    <row r="18" spans="2:12" s="99" customFormat="1" ht="11.25" customHeight="1">
      <c r="B18" s="287" t="s">
        <v>670</v>
      </c>
      <c r="C18" s="288">
        <v>908107.73199999996</v>
      </c>
      <c r="D18" s="288">
        <v>908107.73199999996</v>
      </c>
      <c r="E18" s="493">
        <v>21.499315059442271</v>
      </c>
      <c r="F18" s="288">
        <v>195236.77499999999</v>
      </c>
      <c r="G18" s="288">
        <v>15618.941999999999</v>
      </c>
      <c r="H18" s="288">
        <v>15503</v>
      </c>
      <c r="J18" s="288"/>
      <c r="K18" s="13"/>
      <c r="L18" s="493"/>
    </row>
    <row r="19" spans="2:12" s="99" customFormat="1" ht="11.25" customHeight="1">
      <c r="B19" s="287" t="s">
        <v>671</v>
      </c>
      <c r="C19" s="288">
        <v>90540.062999999995</v>
      </c>
      <c r="D19" s="288">
        <v>73632.975999999995</v>
      </c>
      <c r="E19" s="493">
        <v>31.460079040647535</v>
      </c>
      <c r="F19" s="288">
        <v>23164.647000000001</v>
      </c>
      <c r="G19" s="288">
        <v>1853.172</v>
      </c>
      <c r="H19" s="288">
        <v>1791</v>
      </c>
      <c r="J19" s="288"/>
      <c r="K19" s="13"/>
      <c r="L19" s="493"/>
    </row>
    <row r="20" spans="2:12" s="13" customFormat="1" ht="11.25" customHeight="1">
      <c r="B20" s="1074" t="s">
        <v>546</v>
      </c>
      <c r="C20" s="1075">
        <v>2144864.0610000002</v>
      </c>
      <c r="D20" s="1075">
        <v>1921358.858</v>
      </c>
      <c r="E20" s="1080">
        <v>32.440215493304478</v>
      </c>
      <c r="F20" s="1075">
        <v>623293.78200000001</v>
      </c>
      <c r="G20" s="1075">
        <v>49863.512000000002</v>
      </c>
      <c r="H20" s="1075">
        <v>47481</v>
      </c>
      <c r="L20" s="493"/>
    </row>
    <row r="21" spans="2:12" s="13" customFormat="1" ht="11.25" customHeight="1">
      <c r="B21" s="166" t="s">
        <v>114</v>
      </c>
      <c r="C21" s="177"/>
      <c r="D21" s="177"/>
      <c r="E21" s="494"/>
      <c r="F21" s="177"/>
      <c r="G21" s="177"/>
      <c r="H21" s="177"/>
      <c r="L21" s="493"/>
    </row>
    <row r="22" spans="2:12" s="13" customFormat="1" ht="11.25" customHeight="1">
      <c r="B22" s="176" t="s">
        <v>672</v>
      </c>
      <c r="C22" s="179">
        <v>407139.41600000003</v>
      </c>
      <c r="D22" s="179">
        <v>406235.897</v>
      </c>
      <c r="E22" s="493">
        <v>2.4616232928642464E-4</v>
      </c>
      <c r="F22" s="179">
        <v>1.3819999999999999</v>
      </c>
      <c r="G22" s="179">
        <v>0.111</v>
      </c>
      <c r="H22" s="179">
        <v>49</v>
      </c>
      <c r="L22" s="493"/>
    </row>
    <row r="23" spans="2:12" s="13" customFormat="1" ht="11.25" customHeight="1">
      <c r="B23" s="176" t="s">
        <v>673</v>
      </c>
      <c r="C23" s="179">
        <v>48797.745999999999</v>
      </c>
      <c r="D23" s="179">
        <v>42595.944000000003</v>
      </c>
      <c r="E23" s="493">
        <v>2.6434406986571508</v>
      </c>
      <c r="F23" s="179">
        <v>1126.079</v>
      </c>
      <c r="G23" s="179">
        <v>90.085999999999999</v>
      </c>
      <c r="H23" s="179">
        <v>93</v>
      </c>
      <c r="L23" s="493"/>
    </row>
    <row r="24" spans="2:12" s="13" customFormat="1" ht="11.25" customHeight="1">
      <c r="B24" s="176" t="s">
        <v>674</v>
      </c>
      <c r="C24" s="179">
        <v>59943.47</v>
      </c>
      <c r="D24" s="179">
        <v>59289.224000000002</v>
      </c>
      <c r="E24" s="493">
        <v>0.57008888664001756</v>
      </c>
      <c r="F24" s="179">
        <v>338.29500000000002</v>
      </c>
      <c r="G24" s="179">
        <v>27.064</v>
      </c>
      <c r="H24" s="179">
        <v>29</v>
      </c>
      <c r="L24" s="493"/>
    </row>
    <row r="25" spans="2:12" s="13" customFormat="1" ht="11.25" customHeight="1">
      <c r="B25" s="176" t="s">
        <v>675</v>
      </c>
      <c r="C25" s="179">
        <v>36545.659</v>
      </c>
      <c r="D25" s="179">
        <v>37272.237000000001</v>
      </c>
      <c r="E25" s="493">
        <v>2.5516583227439514E-4</v>
      </c>
      <c r="F25" s="179"/>
      <c r="G25" s="179"/>
      <c r="H25" s="179"/>
      <c r="L25" s="493"/>
    </row>
    <row r="26" spans="2:12" s="13" customFormat="1" ht="11.25" customHeight="1">
      <c r="B26" s="176" t="s">
        <v>676</v>
      </c>
      <c r="C26" s="179">
        <v>1448.37</v>
      </c>
      <c r="D26" s="179">
        <v>1448.3679999999999</v>
      </c>
      <c r="E26" s="493">
        <v>2.5516583227439514E-4</v>
      </c>
      <c r="F26" s="179"/>
      <c r="G26" s="179"/>
      <c r="H26" s="179"/>
      <c r="J26" s="940"/>
      <c r="L26" s="493"/>
    </row>
    <row r="27" spans="2:12" s="13" customFormat="1" ht="11.25" customHeight="1">
      <c r="B27" s="176" t="s">
        <v>548</v>
      </c>
      <c r="C27" s="179">
        <v>103546.40700000001</v>
      </c>
      <c r="D27" s="179">
        <v>64343.489000000001</v>
      </c>
      <c r="E27" s="493">
        <v>33.144986899917726</v>
      </c>
      <c r="F27" s="179">
        <v>21326.641</v>
      </c>
      <c r="G27" s="179">
        <v>1706.1310000000001</v>
      </c>
      <c r="H27" s="179">
        <v>1701</v>
      </c>
      <c r="K27" s="824"/>
      <c r="L27" s="493"/>
    </row>
    <row r="28" spans="2:12" s="13" customFormat="1" ht="11.25" customHeight="1">
      <c r="B28" s="176" t="s">
        <v>677</v>
      </c>
      <c r="C28" s="179">
        <v>205113.995</v>
      </c>
      <c r="D28" s="179">
        <v>183452.38</v>
      </c>
      <c r="E28" s="493">
        <v>72.982578549157267</v>
      </c>
      <c r="F28" s="179">
        <v>133887.766</v>
      </c>
      <c r="G28" s="179">
        <v>10711.021000000001</v>
      </c>
      <c r="H28" s="179">
        <v>9143</v>
      </c>
      <c r="L28" s="493"/>
    </row>
    <row r="29" spans="2:12" s="13" customFormat="1" ht="11.25" customHeight="1">
      <c r="B29" s="176" t="s">
        <v>678</v>
      </c>
      <c r="C29" s="179">
        <v>184249.92800000001</v>
      </c>
      <c r="D29" s="179">
        <v>69463.058999999994</v>
      </c>
      <c r="E29" s="493">
        <v>74.580712033744575</v>
      </c>
      <c r="F29" s="179">
        <v>51805.699000000001</v>
      </c>
      <c r="G29" s="179">
        <v>4144.4560000000001</v>
      </c>
      <c r="H29" s="179">
        <v>3527</v>
      </c>
      <c r="I29" s="19"/>
      <c r="L29" s="493"/>
    </row>
    <row r="30" spans="2:12" s="13" customFormat="1" ht="11.25" customHeight="1">
      <c r="B30" s="176" t="s">
        <v>679</v>
      </c>
      <c r="C30" s="179">
        <v>137180.21100000001</v>
      </c>
      <c r="D30" s="179">
        <v>120716.06299999999</v>
      </c>
      <c r="E30" s="493">
        <v>39.911030849266041</v>
      </c>
      <c r="F30" s="179">
        <v>48178.866000000002</v>
      </c>
      <c r="G30" s="179">
        <v>3854.3090000000002</v>
      </c>
      <c r="H30" s="179">
        <v>1186</v>
      </c>
      <c r="I30" s="19"/>
      <c r="L30" s="493"/>
    </row>
    <row r="31" spans="2:12" s="13" customFormat="1" ht="11.25" customHeight="1">
      <c r="B31" s="176" t="s">
        <v>680</v>
      </c>
      <c r="C31" s="179">
        <v>2992.4679999999998</v>
      </c>
      <c r="D31" s="179">
        <v>1991.829</v>
      </c>
      <c r="E31" s="493">
        <v>130.77309236947792</v>
      </c>
      <c r="F31" s="179">
        <v>2604.5790000000002</v>
      </c>
      <c r="G31" s="179">
        <v>208.36600000000001</v>
      </c>
      <c r="H31" s="179">
        <v>238</v>
      </c>
      <c r="L31" s="493"/>
    </row>
    <row r="32" spans="2:12" s="13" customFormat="1" ht="11.25" customHeight="1">
      <c r="B32" s="176" t="s">
        <v>681</v>
      </c>
      <c r="C32" s="179">
        <v>667.52099999999996</v>
      </c>
      <c r="D32" s="179">
        <v>660.22</v>
      </c>
      <c r="E32" s="493">
        <v>150</v>
      </c>
      <c r="F32" s="179">
        <v>990.32899999999995</v>
      </c>
      <c r="G32" s="179">
        <v>79.225999999999999</v>
      </c>
      <c r="H32" s="179">
        <v>79</v>
      </c>
      <c r="L32" s="493"/>
    </row>
    <row r="33" spans="1:12" s="13" customFormat="1" ht="11.25" customHeight="1">
      <c r="B33" s="176" t="s">
        <v>682</v>
      </c>
      <c r="C33" s="179">
        <v>45493.656000000003</v>
      </c>
      <c r="D33" s="179">
        <v>45493.652000000002</v>
      </c>
      <c r="E33" s="493">
        <v>10.003516947289752</v>
      </c>
      <c r="F33" s="179">
        <v>4551.1099999999997</v>
      </c>
      <c r="G33" s="179">
        <v>364.089</v>
      </c>
      <c r="H33" s="179">
        <v>268</v>
      </c>
      <c r="L33" s="493"/>
    </row>
    <row r="34" spans="1:12" s="13" customFormat="1" ht="11.25" customHeight="1">
      <c r="B34" s="176" t="s">
        <v>683</v>
      </c>
      <c r="C34" s="179">
        <v>1057.3710000000001</v>
      </c>
      <c r="D34" s="179">
        <v>1057.3710000000001</v>
      </c>
      <c r="E34" s="493">
        <v>18.826868495742669</v>
      </c>
      <c r="F34" s="179">
        <v>199.21</v>
      </c>
      <c r="G34" s="179">
        <v>15.936999999999999</v>
      </c>
      <c r="H34" s="179">
        <v>18</v>
      </c>
      <c r="L34" s="493"/>
    </row>
    <row r="35" spans="1:12" s="13" customFormat="1" ht="11.25" customHeight="1">
      <c r="B35" s="176" t="s">
        <v>684</v>
      </c>
      <c r="C35" s="179">
        <v>23708.773000000001</v>
      </c>
      <c r="D35" s="179">
        <v>23707.670999999998</v>
      </c>
      <c r="E35" s="493">
        <v>220.59220516281422</v>
      </c>
      <c r="F35" s="179">
        <v>52297.987000000001</v>
      </c>
      <c r="G35" s="179">
        <v>4183.8389999999999</v>
      </c>
      <c r="H35" s="179">
        <v>4251</v>
      </c>
      <c r="L35" s="493"/>
    </row>
    <row r="36" spans="1:12" s="13" customFormat="1" ht="11.25" customHeight="1">
      <c r="B36" s="176" t="s">
        <v>452</v>
      </c>
      <c r="C36" s="179">
        <v>24631.384999999998</v>
      </c>
      <c r="D36" s="179">
        <v>24631.384999999998</v>
      </c>
      <c r="E36" s="493">
        <v>50.460801429093415</v>
      </c>
      <c r="F36" s="179">
        <v>12428.835999999999</v>
      </c>
      <c r="G36" s="179">
        <v>994.30700000000002</v>
      </c>
      <c r="H36" s="179">
        <v>724</v>
      </c>
      <c r="L36" s="493"/>
    </row>
    <row r="37" spans="1:12" s="13" customFormat="1" ht="11.25" customHeight="1">
      <c r="B37" s="1072" t="s">
        <v>550</v>
      </c>
      <c r="C37" s="1075">
        <v>1282516.375</v>
      </c>
      <c r="D37" s="1075">
        <v>1082358.7879999999</v>
      </c>
      <c r="E37" s="1081">
        <v>30.464717279049335</v>
      </c>
      <c r="F37" s="1075">
        <v>329736.78000000003</v>
      </c>
      <c r="G37" s="1075">
        <v>26378.941999999999</v>
      </c>
      <c r="H37" s="1075">
        <v>21304</v>
      </c>
      <c r="L37" s="493"/>
    </row>
    <row r="38" spans="1:12" s="13" customFormat="1" ht="11.25" customHeight="1">
      <c r="B38" s="1072" t="s">
        <v>551</v>
      </c>
      <c r="C38" s="1075">
        <v>3427380.4360000002</v>
      </c>
      <c r="D38" s="1075">
        <v>3003717.6460000002</v>
      </c>
      <c r="E38" s="1081">
        <v>31.728365797565417</v>
      </c>
      <c r="F38" s="1075">
        <v>953030.56299999997</v>
      </c>
      <c r="G38" s="1075">
        <v>76242.453999999998</v>
      </c>
      <c r="H38" s="1075">
        <v>68785</v>
      </c>
      <c r="J38" s="173"/>
      <c r="L38" s="493"/>
    </row>
    <row r="39" spans="1:12" s="13" customFormat="1" ht="11.25" customHeight="1">
      <c r="B39" s="166" t="s">
        <v>685</v>
      </c>
      <c r="C39" s="172"/>
      <c r="D39" s="172"/>
      <c r="E39" s="172"/>
      <c r="F39" s="172"/>
      <c r="G39" s="172"/>
      <c r="H39" s="172"/>
    </row>
    <row r="40" spans="1:12" s="13" customFormat="1" ht="11.25" customHeight="1">
      <c r="B40" s="176" t="s">
        <v>686</v>
      </c>
      <c r="C40" s="172"/>
      <c r="D40" s="172"/>
      <c r="E40" s="172"/>
      <c r="F40" s="177">
        <v>10413.384</v>
      </c>
      <c r="G40" s="177">
        <v>833.07100000000003</v>
      </c>
      <c r="H40" s="177">
        <v>621</v>
      </c>
    </row>
    <row r="41" spans="1:12" s="13" customFormat="1">
      <c r="B41" s="176" t="s">
        <v>687</v>
      </c>
      <c r="C41" s="172"/>
      <c r="D41" s="172"/>
      <c r="E41" s="172"/>
      <c r="F41" s="177">
        <v>762.22299999999996</v>
      </c>
      <c r="G41" s="177">
        <v>60.978000000000002</v>
      </c>
      <c r="H41" s="177">
        <v>53</v>
      </c>
    </row>
    <row r="42" spans="1:12" ht="11.25" customHeight="1">
      <c r="A42" s="13"/>
      <c r="B42" s="176" t="s">
        <v>688</v>
      </c>
      <c r="C42" s="172"/>
      <c r="D42" s="172"/>
      <c r="E42" s="172"/>
      <c r="F42" s="177">
        <v>26.856999999999999</v>
      </c>
      <c r="G42" s="177">
        <v>2.149</v>
      </c>
      <c r="H42" s="177">
        <v>2</v>
      </c>
    </row>
    <row r="43" spans="1:12" s="17" customFormat="1" ht="11.25" customHeight="1">
      <c r="A43" s="13"/>
      <c r="B43" s="176" t="s">
        <v>689</v>
      </c>
      <c r="C43" s="172"/>
      <c r="D43" s="172"/>
      <c r="E43" s="172"/>
      <c r="F43" s="495">
        <v>2E-3</v>
      </c>
      <c r="G43" s="495">
        <v>1E-4</v>
      </c>
      <c r="H43" s="495">
        <v>3.4899999999999997E-4</v>
      </c>
    </row>
    <row r="44" spans="1:12" s="17" customFormat="1" ht="11.25" customHeight="1">
      <c r="A44" s="13"/>
      <c r="B44" s="176" t="s">
        <v>575</v>
      </c>
      <c r="C44" s="172"/>
      <c r="D44" s="172"/>
      <c r="E44" s="172"/>
      <c r="F44" s="495">
        <v>2E-3</v>
      </c>
      <c r="G44" s="495">
        <v>1E-4</v>
      </c>
      <c r="H44" s="177"/>
    </row>
    <row r="45" spans="1:12" s="13" customFormat="1">
      <c r="B45" s="1072" t="s">
        <v>690</v>
      </c>
      <c r="C45" s="1082"/>
      <c r="D45" s="1082"/>
      <c r="E45" s="1082"/>
      <c r="F45" s="1075">
        <v>11202.465</v>
      </c>
      <c r="G45" s="1075">
        <v>896.197</v>
      </c>
      <c r="H45" s="1075">
        <v>677</v>
      </c>
    </row>
    <row r="46" spans="1:12" s="13" customFormat="1">
      <c r="B46" s="789" t="s">
        <v>691</v>
      </c>
      <c r="C46" s="704"/>
      <c r="D46" s="704"/>
      <c r="E46" s="704"/>
      <c r="F46" s="943">
        <v>5315.2629999999999</v>
      </c>
      <c r="G46" s="943">
        <v>425.221</v>
      </c>
      <c r="H46" s="943">
        <v>542</v>
      </c>
    </row>
    <row r="47" spans="1:12" s="13" customFormat="1" ht="12" customHeight="1">
      <c r="B47" s="430" t="s">
        <v>692</v>
      </c>
      <c r="C47" s="941"/>
      <c r="D47" s="941"/>
      <c r="E47" s="941"/>
      <c r="F47" s="942">
        <v>101154.413</v>
      </c>
      <c r="G47" s="942">
        <v>8092.3530000000001</v>
      </c>
      <c r="H47" s="942">
        <v>7870</v>
      </c>
    </row>
    <row r="48" spans="1:12" s="13" customFormat="1" ht="12" customHeight="1">
      <c r="B48" s="1077" t="s">
        <v>553</v>
      </c>
      <c r="C48" s="1072"/>
      <c r="D48" s="1082"/>
      <c r="E48" s="1082"/>
      <c r="F48" s="1075">
        <v>1070702.7039999999</v>
      </c>
      <c r="G48" s="1075">
        <v>85656.225999999995</v>
      </c>
      <c r="H48" s="1075">
        <v>77875</v>
      </c>
    </row>
    <row r="49" spans="1:13" s="13" customFormat="1" ht="11.25" customHeight="1">
      <c r="B49" s="338"/>
      <c r="C49" s="180"/>
      <c r="D49" s="180"/>
      <c r="E49" s="181"/>
      <c r="F49" s="181"/>
      <c r="G49" s="181"/>
      <c r="H49" s="181"/>
    </row>
    <row r="50" spans="1:13" s="13" customFormat="1" ht="11.25" customHeight="1">
      <c r="B50" s="338"/>
      <c r="C50" s="180"/>
      <c r="D50" s="180"/>
      <c r="E50" s="181"/>
      <c r="F50" s="181"/>
      <c r="G50" s="181"/>
      <c r="H50" s="181"/>
    </row>
    <row r="52" spans="1:13" s="7" customFormat="1" ht="15.75" customHeight="1">
      <c r="A52" s="14"/>
      <c r="B52" s="15" t="s">
        <v>693</v>
      </c>
    </row>
    <row r="53" spans="1:13" ht="14.25">
      <c r="B53" s="20"/>
      <c r="C53" s="20"/>
      <c r="D53" s="20"/>
      <c r="J53" s="27"/>
      <c r="K53" s="27"/>
    </row>
    <row r="54" spans="1:13" s="17" customFormat="1" ht="11.25" customHeight="1">
      <c r="B54" s="164" t="s">
        <v>657</v>
      </c>
      <c r="C54" s="164"/>
      <c r="D54" s="164"/>
      <c r="E54" s="165"/>
      <c r="F54" s="165"/>
      <c r="G54" s="164"/>
      <c r="H54" s="165" t="s">
        <v>482</v>
      </c>
      <c r="J54" s="27"/>
      <c r="K54" s="27"/>
      <c r="M54" s="28"/>
    </row>
    <row r="55" spans="1:13" s="13" customFormat="1" ht="11.25" customHeight="1">
      <c r="B55" s="166"/>
      <c r="C55" s="167" t="s">
        <v>658</v>
      </c>
      <c r="D55" s="167" t="s">
        <v>659</v>
      </c>
      <c r="E55" s="167" t="s">
        <v>660</v>
      </c>
      <c r="F55" s="167" t="s">
        <v>538</v>
      </c>
      <c r="G55" s="167" t="s">
        <v>661</v>
      </c>
      <c r="H55" s="167" t="s">
        <v>661</v>
      </c>
    </row>
    <row r="56" spans="1:13" s="13" customFormat="1" ht="11.25" customHeight="1">
      <c r="A56" s="168" t="s">
        <v>35</v>
      </c>
      <c r="B56" s="166"/>
      <c r="C56" s="167" t="s">
        <v>662</v>
      </c>
      <c r="D56" s="167" t="s">
        <v>663</v>
      </c>
      <c r="E56" s="38" t="s">
        <v>664</v>
      </c>
      <c r="F56" s="167" t="s">
        <v>541</v>
      </c>
      <c r="G56" s="167" t="s">
        <v>542</v>
      </c>
      <c r="H56" s="167" t="s">
        <v>542</v>
      </c>
    </row>
    <row r="57" spans="1:13" s="13" customFormat="1" ht="11.25" customHeight="1">
      <c r="B57" s="166"/>
      <c r="C57" s="119" t="s">
        <v>484</v>
      </c>
      <c r="D57" s="119" t="s">
        <v>484</v>
      </c>
      <c r="E57" s="119" t="s">
        <v>484</v>
      </c>
      <c r="F57" s="119" t="s">
        <v>484</v>
      </c>
      <c r="G57" s="119" t="s">
        <v>484</v>
      </c>
      <c r="H57" s="119" t="s">
        <v>486</v>
      </c>
    </row>
    <row r="58" spans="1:13" s="13" customFormat="1" ht="11.25" customHeight="1">
      <c r="B58" s="170" t="s">
        <v>290</v>
      </c>
      <c r="C58" s="171">
        <v>2022</v>
      </c>
      <c r="D58" s="171">
        <v>2022</v>
      </c>
      <c r="E58" s="171">
        <v>2022</v>
      </c>
      <c r="F58" s="171">
        <v>2022</v>
      </c>
      <c r="G58" s="171">
        <v>2022</v>
      </c>
      <c r="H58" s="171">
        <v>2021</v>
      </c>
      <c r="L58" s="37"/>
    </row>
    <row r="59" spans="1:13" s="13" customFormat="1" ht="11.25" customHeight="1">
      <c r="B59" s="166" t="s">
        <v>543</v>
      </c>
      <c r="C59" s="172"/>
      <c r="D59" s="172"/>
      <c r="E59" s="172"/>
      <c r="F59" s="172"/>
      <c r="G59" s="172"/>
      <c r="H59" s="172"/>
      <c r="I59" s="173"/>
    </row>
    <row r="60" spans="1:13" s="40" customFormat="1" ht="11.25" customHeight="1">
      <c r="B60" s="174" t="s">
        <v>665</v>
      </c>
      <c r="C60" s="175">
        <v>911829.429</v>
      </c>
      <c r="D60" s="175">
        <v>745644.8</v>
      </c>
      <c r="E60" s="496">
        <v>43.06165616658226</v>
      </c>
      <c r="F60" s="175">
        <v>321087</v>
      </c>
      <c r="G60" s="175">
        <v>25687</v>
      </c>
      <c r="H60" s="175">
        <v>24205</v>
      </c>
      <c r="J60" s="940"/>
      <c r="K60" s="13"/>
    </row>
    <row r="61" spans="1:13" s="13" customFormat="1" ht="11.25" customHeight="1">
      <c r="B61" s="287" t="s">
        <v>666</v>
      </c>
      <c r="C61" s="288">
        <v>14693.696</v>
      </c>
      <c r="D61" s="288">
        <v>13741.478999999999</v>
      </c>
      <c r="E61" s="496">
        <v>54.652050190521706</v>
      </c>
      <c r="F61" s="288">
        <v>7510</v>
      </c>
      <c r="G61" s="288">
        <v>601</v>
      </c>
      <c r="H61" s="288">
        <v>272</v>
      </c>
      <c r="J61" s="940"/>
    </row>
    <row r="62" spans="1:13" s="13" customFormat="1" ht="11.25" customHeight="1">
      <c r="B62" s="287" t="s">
        <v>667</v>
      </c>
      <c r="C62" s="288">
        <v>213594.90700000001</v>
      </c>
      <c r="D62" s="288">
        <v>188751.16399999999</v>
      </c>
      <c r="E62" s="496">
        <v>43.909662988886261</v>
      </c>
      <c r="F62" s="288">
        <v>82880</v>
      </c>
      <c r="G62" s="288">
        <v>6630</v>
      </c>
      <c r="H62" s="288">
        <v>7053</v>
      </c>
      <c r="J62" s="940"/>
    </row>
    <row r="63" spans="1:13" s="13" customFormat="1" ht="11.25" customHeight="1">
      <c r="B63" s="287" t="s">
        <v>668</v>
      </c>
      <c r="C63" s="288">
        <v>683540.826</v>
      </c>
      <c r="D63" s="288">
        <v>543152.15700000001</v>
      </c>
      <c r="E63" s="496">
        <v>42.473917672391757</v>
      </c>
      <c r="F63" s="288">
        <v>230698</v>
      </c>
      <c r="G63" s="288">
        <v>18456</v>
      </c>
      <c r="H63" s="288">
        <v>16880</v>
      </c>
      <c r="J63" s="940"/>
    </row>
    <row r="64" spans="1:13" s="40" customFormat="1" ht="11.25" customHeight="1">
      <c r="B64" s="174" t="s">
        <v>669</v>
      </c>
      <c r="C64" s="178">
        <v>236157.617</v>
      </c>
      <c r="D64" s="178">
        <v>219250.53</v>
      </c>
      <c r="E64" s="496">
        <v>26.073825226328985</v>
      </c>
      <c r="F64" s="178">
        <v>57167</v>
      </c>
      <c r="G64" s="178">
        <v>4573</v>
      </c>
      <c r="H64" s="178">
        <v>4407</v>
      </c>
      <c r="J64" s="940"/>
      <c r="K64" s="13"/>
    </row>
    <row r="65" spans="2:11" s="99" customFormat="1" ht="11.25" customHeight="1">
      <c r="B65" s="287" t="s">
        <v>670</v>
      </c>
      <c r="C65" s="288">
        <v>145617.554</v>
      </c>
      <c r="D65" s="288">
        <v>145617.554</v>
      </c>
      <c r="E65" s="496">
        <v>23.35089353306951</v>
      </c>
      <c r="F65" s="288">
        <v>34003</v>
      </c>
      <c r="G65" s="288">
        <v>2720</v>
      </c>
      <c r="H65" s="288">
        <v>2616</v>
      </c>
      <c r="J65" s="940"/>
      <c r="K65" s="13"/>
    </row>
    <row r="66" spans="2:11" s="99" customFormat="1" ht="11.25" customHeight="1">
      <c r="B66" s="287" t="s">
        <v>671</v>
      </c>
      <c r="C66" s="288">
        <v>90540.062999999995</v>
      </c>
      <c r="D66" s="288">
        <v>73632.975999999995</v>
      </c>
      <c r="E66" s="496">
        <v>31.460089294774669</v>
      </c>
      <c r="F66" s="288">
        <v>23165</v>
      </c>
      <c r="G66" s="288">
        <v>1853</v>
      </c>
      <c r="H66" s="288">
        <v>1791</v>
      </c>
      <c r="J66" s="940"/>
      <c r="K66" s="13"/>
    </row>
    <row r="67" spans="2:11" s="13" customFormat="1" ht="11.25" customHeight="1">
      <c r="B67" s="1074" t="s">
        <v>546</v>
      </c>
      <c r="C67" s="1075">
        <v>1147987.0549999999</v>
      </c>
      <c r="D67" s="1075">
        <v>964895.34</v>
      </c>
      <c r="E67" s="1083">
        <v>39.201557341960012</v>
      </c>
      <c r="F67" s="1075">
        <v>378254</v>
      </c>
      <c r="G67" s="1075">
        <v>30260</v>
      </c>
      <c r="H67" s="1075">
        <v>28612</v>
      </c>
      <c r="J67" s="940"/>
    </row>
    <row r="68" spans="2:11" s="13" customFormat="1" ht="11.25" customHeight="1">
      <c r="B68" s="166" t="s">
        <v>114</v>
      </c>
      <c r="C68" s="177"/>
      <c r="D68" s="177"/>
      <c r="E68" s="497"/>
      <c r="F68" s="177"/>
      <c r="G68" s="177"/>
      <c r="H68" s="177"/>
    </row>
    <row r="69" spans="2:11" s="13" customFormat="1" ht="11.25" customHeight="1">
      <c r="B69" s="176" t="s">
        <v>672</v>
      </c>
      <c r="C69" s="179">
        <v>393107.79100000003</v>
      </c>
      <c r="D69" s="179">
        <v>391902.33899999998</v>
      </c>
      <c r="E69" s="496">
        <v>2.0515315168864048E-4</v>
      </c>
      <c r="F69" s="179">
        <v>0.80400000000000005</v>
      </c>
      <c r="G69" s="179">
        <v>6.4000000000000001E-2</v>
      </c>
      <c r="H69" s="179">
        <v>49</v>
      </c>
    </row>
    <row r="70" spans="2:11" s="13" customFormat="1" ht="11.25" customHeight="1">
      <c r="B70" s="176" t="s">
        <v>673</v>
      </c>
      <c r="C70" s="179">
        <v>41112.154999999999</v>
      </c>
      <c r="D70" s="179">
        <v>36707.428</v>
      </c>
      <c r="E70" s="496">
        <v>1.0255417513861227</v>
      </c>
      <c r="F70" s="179">
        <v>376.45</v>
      </c>
      <c r="G70" s="179">
        <v>30.116</v>
      </c>
      <c r="H70" s="179">
        <v>36</v>
      </c>
    </row>
    <row r="71" spans="2:11" s="13" customFormat="1" ht="11.25" customHeight="1">
      <c r="B71" s="176" t="s">
        <v>674</v>
      </c>
      <c r="C71" s="179">
        <v>58863.014000000003</v>
      </c>
      <c r="D71" s="179">
        <v>58667.642999999996</v>
      </c>
      <c r="E71" s="496">
        <v>4.6899787673419915E-2</v>
      </c>
      <c r="F71" s="179">
        <v>27.515000000000001</v>
      </c>
      <c r="G71" s="179">
        <v>2.2010000000000001</v>
      </c>
      <c r="H71" s="179">
        <v>1</v>
      </c>
    </row>
    <row r="72" spans="2:11" s="13" customFormat="1" ht="11.25" customHeight="1">
      <c r="B72" s="176" t="s">
        <v>675</v>
      </c>
      <c r="C72" s="179">
        <v>34909.360999999997</v>
      </c>
      <c r="D72" s="179">
        <v>34828.449999999997</v>
      </c>
      <c r="E72" s="496">
        <v>2.5516583227439514E-4</v>
      </c>
      <c r="F72" s="179"/>
      <c r="G72" s="179"/>
      <c r="H72" s="179"/>
    </row>
    <row r="73" spans="2:11" s="13" customFormat="1" ht="11.25" customHeight="1">
      <c r="B73" s="176" t="s">
        <v>676</v>
      </c>
      <c r="C73" s="179">
        <v>1417.7170000000001</v>
      </c>
      <c r="D73" s="179">
        <v>1417.7170000000001</v>
      </c>
      <c r="E73" s="496">
        <v>2.5516583227439514E-4</v>
      </c>
      <c r="F73" s="179"/>
      <c r="G73" s="179"/>
      <c r="H73" s="179"/>
    </row>
    <row r="74" spans="2:11" s="13" customFormat="1" ht="11.25" customHeight="1">
      <c r="B74" s="176" t="s">
        <v>548</v>
      </c>
      <c r="C74" s="179">
        <v>614756.75100000005</v>
      </c>
      <c r="D74" s="179">
        <v>549510.34699999995</v>
      </c>
      <c r="E74" s="496">
        <v>21.306974043202139</v>
      </c>
      <c r="F74" s="179">
        <v>117084.027</v>
      </c>
      <c r="G74" s="179">
        <v>9366.7219999999998</v>
      </c>
      <c r="H74" s="179">
        <v>8260</v>
      </c>
    </row>
    <row r="75" spans="2:11" s="13" customFormat="1" ht="11.25" customHeight="1">
      <c r="B75" s="176" t="s">
        <v>677</v>
      </c>
      <c r="C75" s="179">
        <v>156474.641</v>
      </c>
      <c r="D75" s="179">
        <v>137645.04</v>
      </c>
      <c r="E75" s="496">
        <v>74.008306438067066</v>
      </c>
      <c r="F75" s="179">
        <v>101868.76300000001</v>
      </c>
      <c r="G75" s="179">
        <v>8149.5010000000002</v>
      </c>
      <c r="H75" s="179">
        <v>6625</v>
      </c>
    </row>
    <row r="76" spans="2:11" s="13" customFormat="1" ht="11.25" customHeight="1">
      <c r="B76" s="176" t="s">
        <v>678</v>
      </c>
      <c r="C76" s="179">
        <v>169439.894</v>
      </c>
      <c r="D76" s="179">
        <v>60935.534</v>
      </c>
      <c r="E76" s="496">
        <v>74.814388268099847</v>
      </c>
      <c r="F76" s="179">
        <v>45588.546999999999</v>
      </c>
      <c r="G76" s="179">
        <v>3647.0839999999998</v>
      </c>
      <c r="H76" s="179">
        <v>3323</v>
      </c>
      <c r="I76" s="19"/>
    </row>
    <row r="77" spans="2:11" s="13" customFormat="1" ht="11.25" customHeight="1">
      <c r="B77" s="176" t="s">
        <v>679</v>
      </c>
      <c r="C77" s="179">
        <v>3398.0659999999998</v>
      </c>
      <c r="D77" s="179">
        <v>3213.1869999999999</v>
      </c>
      <c r="E77" s="496">
        <v>47.272380972535991</v>
      </c>
      <c r="F77" s="179">
        <v>1518.95</v>
      </c>
      <c r="G77" s="179">
        <v>121.51600000000001</v>
      </c>
      <c r="H77" s="179">
        <v>98</v>
      </c>
      <c r="I77" s="19"/>
    </row>
    <row r="78" spans="2:11" s="13" customFormat="1" ht="11.25" customHeight="1">
      <c r="B78" s="176" t="s">
        <v>680</v>
      </c>
      <c r="C78" s="179">
        <v>1316.4</v>
      </c>
      <c r="D78" s="179">
        <v>812.49400000000003</v>
      </c>
      <c r="E78" s="496">
        <v>140.16005041267996</v>
      </c>
      <c r="F78" s="179">
        <v>1138.7919999999999</v>
      </c>
      <c r="G78" s="179">
        <v>91.102999999999994</v>
      </c>
      <c r="H78" s="179">
        <v>150</v>
      </c>
    </row>
    <row r="79" spans="2:11" s="13" customFormat="1" ht="11.25" customHeight="1">
      <c r="B79" s="176" t="s">
        <v>681</v>
      </c>
      <c r="C79" s="179">
        <v>453.50099999999998</v>
      </c>
      <c r="D79" s="179">
        <v>453.50099999999998</v>
      </c>
      <c r="E79" s="496">
        <v>150.00011025334013</v>
      </c>
      <c r="F79" s="179">
        <v>680.25199999999995</v>
      </c>
      <c r="G79" s="179">
        <v>54.42</v>
      </c>
      <c r="H79" s="179">
        <v>55</v>
      </c>
    </row>
    <row r="80" spans="2:11" s="13" customFormat="1" ht="11.25" customHeight="1">
      <c r="B80" s="176" t="s">
        <v>682</v>
      </c>
      <c r="C80" s="179">
        <v>99731.599000000002</v>
      </c>
      <c r="D80" s="179">
        <v>99731.599000000002</v>
      </c>
      <c r="E80" s="496">
        <v>10.000000100269123</v>
      </c>
      <c r="F80" s="179">
        <v>9973.16</v>
      </c>
      <c r="G80" s="179">
        <v>797.85299999999995</v>
      </c>
      <c r="H80" s="179">
        <v>692</v>
      </c>
    </row>
    <row r="81" spans="1:11" s="13" customFormat="1" ht="11.25" customHeight="1">
      <c r="B81" s="176" t="s">
        <v>683</v>
      </c>
      <c r="C81" s="179"/>
      <c r="D81" s="179"/>
      <c r="E81" s="496"/>
      <c r="F81" s="179"/>
      <c r="G81" s="179"/>
      <c r="H81" s="179"/>
    </row>
    <row r="82" spans="1:11" s="13" customFormat="1" ht="11.25" customHeight="1">
      <c r="B82" s="176" t="s">
        <v>684</v>
      </c>
      <c r="C82" s="179">
        <v>147252.45699999999</v>
      </c>
      <c r="D82" s="179">
        <v>147252.45699999999</v>
      </c>
      <c r="E82" s="496">
        <v>100</v>
      </c>
      <c r="F82" s="179">
        <v>147252.45699999999</v>
      </c>
      <c r="G82" s="179">
        <v>11780.197</v>
      </c>
      <c r="H82" s="179">
        <v>10621</v>
      </c>
    </row>
    <row r="83" spans="1:11" s="13" customFormat="1" ht="11.25" customHeight="1">
      <c r="B83" s="176" t="s">
        <v>452</v>
      </c>
      <c r="C83" s="179">
        <v>13347.007</v>
      </c>
      <c r="D83" s="179">
        <v>13347.007</v>
      </c>
      <c r="E83" s="496">
        <v>70.630306854562974</v>
      </c>
      <c r="F83" s="179">
        <v>9427.0319999999992</v>
      </c>
      <c r="G83" s="179">
        <v>754.16300000000001</v>
      </c>
      <c r="H83" s="179">
        <v>592</v>
      </c>
    </row>
    <row r="84" spans="1:11" s="13" customFormat="1" ht="11.25" customHeight="1">
      <c r="B84" s="1072" t="s">
        <v>550</v>
      </c>
      <c r="C84" s="1075">
        <v>1735580.3529999999</v>
      </c>
      <c r="D84" s="1075">
        <v>1536424.7439999999</v>
      </c>
      <c r="E84" s="1084">
        <v>28.308366595793384</v>
      </c>
      <c r="F84" s="1075">
        <v>434936.74900000001</v>
      </c>
      <c r="G84" s="1075">
        <v>34794.94</v>
      </c>
      <c r="H84" s="1075">
        <v>30502</v>
      </c>
    </row>
    <row r="85" spans="1:11" s="13" customFormat="1" ht="11.25" customHeight="1">
      <c r="B85" s="1072" t="s">
        <v>551</v>
      </c>
      <c r="C85" s="1075">
        <v>2883567.4079999998</v>
      </c>
      <c r="D85" s="1075">
        <v>2501320.0830000001</v>
      </c>
      <c r="E85" s="1084">
        <v>32.512636571830441</v>
      </c>
      <c r="F85" s="1075">
        <v>813191.24699999997</v>
      </c>
      <c r="G85" s="1075">
        <v>65055.309000000001</v>
      </c>
      <c r="H85" s="1075">
        <v>59114</v>
      </c>
    </row>
    <row r="86" spans="1:11" s="13" customFormat="1" ht="11.25" customHeight="1">
      <c r="B86" s="166" t="s">
        <v>685</v>
      </c>
      <c r="C86" s="172"/>
      <c r="D86" s="172"/>
      <c r="E86" s="172"/>
      <c r="F86" s="172"/>
      <c r="G86" s="172"/>
      <c r="H86" s="172"/>
    </row>
    <row r="87" spans="1:11" s="13" customFormat="1" ht="11.25" customHeight="1">
      <c r="B87" s="176" t="s">
        <v>686</v>
      </c>
      <c r="C87" s="172"/>
      <c r="D87" s="172"/>
      <c r="E87" s="172"/>
      <c r="F87" s="177">
        <v>10380.046</v>
      </c>
      <c r="G87" s="177">
        <v>830.404</v>
      </c>
      <c r="H87" s="177">
        <v>620</v>
      </c>
    </row>
    <row r="88" spans="1:11" s="13" customFormat="1">
      <c r="B88" s="176" t="s">
        <v>687</v>
      </c>
      <c r="C88" s="172"/>
      <c r="D88" s="172"/>
      <c r="E88" s="172"/>
      <c r="F88" s="495">
        <v>762.22299999999996</v>
      </c>
      <c r="G88" s="495">
        <v>60.978000000000002</v>
      </c>
      <c r="H88" s="495">
        <v>53</v>
      </c>
    </row>
    <row r="89" spans="1:11" ht="11.25" customHeight="1">
      <c r="A89" s="13"/>
      <c r="B89" s="176" t="s">
        <v>688</v>
      </c>
      <c r="C89" s="172"/>
      <c r="D89" s="172"/>
      <c r="E89" s="172"/>
      <c r="F89" s="495">
        <v>26.856999999999999</v>
      </c>
      <c r="G89" s="495">
        <v>2.149</v>
      </c>
      <c r="H89" s="495">
        <v>2</v>
      </c>
      <c r="J89" s="13"/>
      <c r="K89" s="13"/>
    </row>
    <row r="90" spans="1:11" s="17" customFormat="1" ht="11.25" customHeight="1">
      <c r="A90" s="13"/>
      <c r="B90" s="176" t="s">
        <v>689</v>
      </c>
      <c r="C90" s="172"/>
      <c r="D90" s="172"/>
      <c r="E90" s="172"/>
      <c r="F90" s="495">
        <v>2E-3</v>
      </c>
      <c r="G90" s="495">
        <v>1E-4</v>
      </c>
      <c r="H90" s="495">
        <v>3.4900000000000003E-4</v>
      </c>
    </row>
    <row r="91" spans="1:11" s="17" customFormat="1" ht="11.25" customHeight="1">
      <c r="A91" s="13"/>
      <c r="B91" s="176" t="s">
        <v>575</v>
      </c>
      <c r="C91" s="172"/>
      <c r="D91" s="172"/>
      <c r="E91" s="172"/>
      <c r="F91" s="177">
        <v>2E-3</v>
      </c>
      <c r="G91" s="177">
        <v>1E-4</v>
      </c>
      <c r="H91" s="177"/>
    </row>
    <row r="92" spans="1:11" s="13" customFormat="1">
      <c r="B92" s="1072" t="s">
        <v>690</v>
      </c>
      <c r="C92" s="1082"/>
      <c r="D92" s="1082"/>
      <c r="E92" s="1082"/>
      <c r="F92" s="1075">
        <v>11169.127</v>
      </c>
      <c r="G92" s="1075">
        <v>893.53</v>
      </c>
      <c r="H92" s="1075">
        <v>675</v>
      </c>
    </row>
    <row r="93" spans="1:11" s="13" customFormat="1">
      <c r="B93" s="789" t="s">
        <v>691</v>
      </c>
      <c r="C93" s="704"/>
      <c r="D93" s="704"/>
      <c r="E93" s="704"/>
      <c r="F93" s="943">
        <v>4414.8230000000003</v>
      </c>
      <c r="G93" s="943">
        <v>353.18599999999998</v>
      </c>
      <c r="H93" s="943">
        <v>506</v>
      </c>
    </row>
    <row r="94" spans="1:11" s="13" customFormat="1" ht="12" customHeight="1">
      <c r="B94" s="430" t="s">
        <v>692</v>
      </c>
      <c r="C94" s="941"/>
      <c r="D94" s="941"/>
      <c r="E94" s="941"/>
      <c r="F94" s="942">
        <v>80011.293999999994</v>
      </c>
      <c r="G94" s="942">
        <v>6400.9040000000005</v>
      </c>
      <c r="H94" s="942">
        <v>6401</v>
      </c>
    </row>
    <row r="95" spans="1:11" s="13" customFormat="1" ht="12" customHeight="1">
      <c r="B95" s="1077" t="s">
        <v>553</v>
      </c>
      <c r="C95" s="1072"/>
      <c r="D95" s="1082"/>
      <c r="E95" s="1082"/>
      <c r="F95" s="1075">
        <v>908786.49100000004</v>
      </c>
      <c r="G95" s="1075">
        <v>72702.928</v>
      </c>
      <c r="H95" s="1075">
        <v>66697</v>
      </c>
    </row>
    <row r="99"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pageSetUpPr fitToPage="1"/>
  </sheetPr>
  <dimension ref="A1:T87"/>
  <sheetViews>
    <sheetView showGridLines="0" showRowColHeaders="0" zoomScaleNormal="100" workbookViewId="0"/>
  </sheetViews>
  <sheetFormatPr baseColWidth="10" defaultColWidth="13" defaultRowHeight="11.25"/>
  <cols>
    <col min="1" max="1" width="2.7109375" style="20" customWidth="1"/>
    <col min="2" max="2" width="29" style="13" customWidth="1"/>
    <col min="3" max="3" width="7.5703125" style="25" customWidth="1"/>
    <col min="4" max="4" width="10.85546875" style="20" customWidth="1"/>
    <col min="5" max="5" width="11.85546875" style="20" customWidth="1"/>
    <col min="6" max="6" width="10.85546875" style="20" customWidth="1"/>
    <col min="7" max="7" width="0.85546875" style="20" customWidth="1"/>
    <col min="8" max="8" width="11.85546875" style="20" customWidth="1"/>
    <col min="9" max="9" width="10.85546875" style="20" customWidth="1"/>
    <col min="10" max="10" width="11.85546875" style="20" customWidth="1"/>
    <col min="11" max="11" width="4.7109375" style="20" customWidth="1"/>
    <col min="12" max="12" width="13" style="20"/>
    <col min="13" max="13" width="15.28515625" style="20" customWidth="1"/>
    <col min="14" max="16" width="13" style="20"/>
    <col min="17" max="17" width="0.85546875" style="20" customWidth="1"/>
    <col min="18" max="18" width="13" style="20"/>
    <col min="19" max="19" width="14.140625" style="20" customWidth="1"/>
    <col min="20" max="16384" width="13" style="20"/>
  </cols>
  <sheetData>
    <row r="1" spans="1:20" s="11" customFormat="1" ht="11.25" customHeight="1">
      <c r="A1" s="8"/>
      <c r="B1" s="8"/>
      <c r="C1" s="8"/>
      <c r="D1" s="9"/>
      <c r="E1" s="9"/>
      <c r="F1" s="10"/>
      <c r="G1" s="10"/>
      <c r="H1" s="10"/>
    </row>
    <row r="2" spans="1:20" s="11" customFormat="1" ht="5.25" customHeight="1">
      <c r="A2" s="8"/>
      <c r="B2" s="8"/>
      <c r="C2" s="8"/>
      <c r="D2" s="9"/>
      <c r="E2" s="9"/>
      <c r="F2" s="10"/>
      <c r="G2" s="10"/>
      <c r="H2" s="10"/>
    </row>
    <row r="3" spans="1:20" s="13" customFormat="1" ht="12.75" customHeight="1">
      <c r="A3" s="12"/>
      <c r="B3" s="1204" t="s">
        <v>287</v>
      </c>
      <c r="C3" s="1204"/>
      <c r="D3" s="1204"/>
      <c r="E3" s="1204"/>
      <c r="F3" s="1204"/>
      <c r="G3" s="1204"/>
      <c r="H3" s="1204"/>
    </row>
    <row r="4" spans="1:20" s="11" customFormat="1" ht="5.25" customHeight="1">
      <c r="A4" s="8"/>
      <c r="B4" s="8"/>
      <c r="C4" s="8"/>
      <c r="D4" s="9"/>
      <c r="E4" s="9"/>
      <c r="F4" s="10"/>
      <c r="G4" s="10"/>
      <c r="H4" s="10"/>
      <c r="J4" s="8"/>
      <c r="K4" s="8"/>
    </row>
    <row r="5" spans="1:20" s="7" customFormat="1" ht="15.75" customHeight="1">
      <c r="A5" s="14"/>
      <c r="B5" s="15" t="s">
        <v>694</v>
      </c>
    </row>
    <row r="6" spans="1:20" s="17" customFormat="1" ht="11.25" customHeight="1">
      <c r="A6" s="20"/>
      <c r="B6" s="13"/>
      <c r="C6" s="13"/>
      <c r="D6" s="13"/>
      <c r="E6" s="13"/>
      <c r="F6" s="13"/>
      <c r="G6" s="13"/>
      <c r="H6" s="13"/>
      <c r="I6" s="13"/>
      <c r="J6" s="13"/>
      <c r="K6" s="13"/>
      <c r="L6" s="13"/>
      <c r="M6" s="20"/>
      <c r="N6" s="30"/>
    </row>
    <row r="7" spans="1:20">
      <c r="A7" s="17"/>
      <c r="B7" s="414" t="s">
        <v>695</v>
      </c>
      <c r="C7" s="414"/>
      <c r="D7" s="414"/>
      <c r="E7" s="165"/>
      <c r="F7" s="13"/>
      <c r="G7" s="13"/>
      <c r="H7" s="13"/>
      <c r="I7" s="13"/>
      <c r="J7" s="13"/>
      <c r="K7" s="13"/>
      <c r="L7" s="414" t="s">
        <v>696</v>
      </c>
      <c r="M7" s="414"/>
      <c r="N7" s="414"/>
      <c r="O7" s="165"/>
      <c r="P7" s="13"/>
      <c r="Q7" s="13"/>
      <c r="R7" s="13"/>
      <c r="S7" s="13"/>
      <c r="T7" s="13"/>
    </row>
    <row r="8" spans="1:20">
      <c r="A8" s="17"/>
      <c r="B8" s="414"/>
      <c r="C8" s="414"/>
      <c r="D8" s="414"/>
      <c r="E8" s="165"/>
      <c r="F8" s="13"/>
      <c r="G8" s="13"/>
      <c r="H8" s="13"/>
      <c r="I8" s="13"/>
      <c r="J8" s="13"/>
      <c r="K8" s="13"/>
      <c r="L8" s="414"/>
      <c r="M8" s="414"/>
      <c r="N8" s="414"/>
      <c r="O8" s="165"/>
      <c r="P8" s="13"/>
      <c r="Q8" s="13"/>
      <c r="R8" s="13"/>
      <c r="S8" s="13"/>
      <c r="T8" s="13"/>
    </row>
    <row r="9" spans="1:20" ht="11.45" customHeight="1">
      <c r="A9" s="17"/>
      <c r="B9" s="414"/>
      <c r="C9" s="414"/>
      <c r="D9" s="153"/>
      <c r="E9" s="154" t="s">
        <v>697</v>
      </c>
      <c r="F9" s="407"/>
      <c r="G9" s="445"/>
      <c r="H9" s="1239" t="s">
        <v>698</v>
      </c>
      <c r="I9" s="1239"/>
      <c r="J9" s="1239"/>
      <c r="K9" s="13"/>
      <c r="L9" s="414"/>
      <c r="M9" s="414"/>
      <c r="N9" s="153"/>
      <c r="O9" s="154" t="s">
        <v>697</v>
      </c>
      <c r="P9" s="407"/>
      <c r="Q9" s="445"/>
      <c r="R9" s="1239" t="s">
        <v>698</v>
      </c>
      <c r="S9" s="1239"/>
      <c r="T9" s="1239"/>
    </row>
    <row r="10" spans="1:20" s="13" customFormat="1" ht="11.25" customHeight="1">
      <c r="B10" s="166"/>
      <c r="C10" s="166"/>
      <c r="D10" s="191" t="s">
        <v>659</v>
      </c>
      <c r="E10" s="167" t="s">
        <v>538</v>
      </c>
      <c r="F10" s="167" t="s">
        <v>539</v>
      </c>
      <c r="G10" s="167"/>
      <c r="H10" s="191" t="s">
        <v>659</v>
      </c>
      <c r="I10" s="167" t="s">
        <v>538</v>
      </c>
      <c r="J10" s="167" t="s">
        <v>539</v>
      </c>
      <c r="L10" s="166"/>
      <c r="M10" s="166"/>
      <c r="N10" s="191" t="s">
        <v>659</v>
      </c>
      <c r="O10" s="167" t="s">
        <v>538</v>
      </c>
      <c r="P10" s="167" t="s">
        <v>539</v>
      </c>
      <c r="Q10" s="167"/>
      <c r="R10" s="191" t="s">
        <v>659</v>
      </c>
      <c r="S10" s="167" t="s">
        <v>538</v>
      </c>
      <c r="T10" s="167" t="s">
        <v>539</v>
      </c>
    </row>
    <row r="11" spans="1:20" s="13" customFormat="1" ht="11.25" customHeight="1">
      <c r="B11" s="446" t="s">
        <v>290</v>
      </c>
      <c r="C11" s="447"/>
      <c r="D11" s="167" t="s">
        <v>663</v>
      </c>
      <c r="E11" s="167" t="s">
        <v>541</v>
      </c>
      <c r="F11" s="167" t="s">
        <v>542</v>
      </c>
      <c r="G11" s="167"/>
      <c r="H11" s="167" t="s">
        <v>663</v>
      </c>
      <c r="I11" s="167" t="s">
        <v>541</v>
      </c>
      <c r="J11" s="167" t="s">
        <v>542</v>
      </c>
      <c r="L11" s="446" t="s">
        <v>290</v>
      </c>
      <c r="M11" s="447"/>
      <c r="N11" s="167" t="s">
        <v>663</v>
      </c>
      <c r="O11" s="167" t="s">
        <v>541</v>
      </c>
      <c r="P11" s="167" t="s">
        <v>542</v>
      </c>
      <c r="Q11" s="167"/>
      <c r="R11" s="167" t="s">
        <v>663</v>
      </c>
      <c r="S11" s="167" t="s">
        <v>541</v>
      </c>
      <c r="T11" s="167" t="s">
        <v>542</v>
      </c>
    </row>
    <row r="12" spans="1:20" s="13" customFormat="1" ht="11.25" customHeight="1">
      <c r="B12" s="836" t="s">
        <v>114</v>
      </c>
      <c r="C12" s="836"/>
      <c r="D12" s="837"/>
      <c r="E12" s="837"/>
      <c r="F12" s="837"/>
      <c r="G12" s="837"/>
      <c r="H12" s="837"/>
      <c r="I12" s="837"/>
      <c r="J12" s="837"/>
      <c r="L12" s="836" t="s">
        <v>114</v>
      </c>
      <c r="M12" s="836"/>
      <c r="N12" s="837"/>
      <c r="O12" s="837"/>
      <c r="P12" s="837"/>
      <c r="Q12" s="837"/>
      <c r="R12" s="837"/>
      <c r="S12" s="837"/>
      <c r="T12" s="837"/>
    </row>
    <row r="13" spans="1:20" s="13" customFormat="1" ht="11.25" customHeight="1">
      <c r="B13" s="181" t="s">
        <v>699</v>
      </c>
      <c r="C13" s="181"/>
      <c r="D13" s="113">
        <v>4718.4486851027996</v>
      </c>
      <c r="E13" s="113"/>
      <c r="F13" s="113"/>
      <c r="G13" s="449"/>
      <c r="H13" s="113">
        <v>1374.5172125200002</v>
      </c>
      <c r="I13" s="113">
        <v>0.57836576000000006</v>
      </c>
      <c r="J13" s="448">
        <v>4.6269260800000003E-2</v>
      </c>
      <c r="L13" s="181" t="s">
        <v>699</v>
      </c>
      <c r="M13" s="181"/>
      <c r="N13" s="113">
        <v>8033</v>
      </c>
      <c r="O13" s="448"/>
      <c r="P13" s="113"/>
      <c r="Q13" s="449"/>
      <c r="R13" s="113">
        <v>1331.0814963299999</v>
      </c>
      <c r="S13" s="448">
        <v>0.57434047499999996</v>
      </c>
      <c r="T13" s="448">
        <v>4.5947237999999994E-2</v>
      </c>
    </row>
    <row r="14" spans="1:20" s="13" customFormat="1">
      <c r="B14" s="181" t="s">
        <v>548</v>
      </c>
      <c r="C14" s="181"/>
      <c r="D14" s="113">
        <v>1923.3097666965</v>
      </c>
      <c r="E14" s="113">
        <v>380.84407513619999</v>
      </c>
      <c r="F14" s="113">
        <v>30.467526010895998</v>
      </c>
      <c r="G14" s="113"/>
      <c r="H14" s="113">
        <v>176.21048954</v>
      </c>
      <c r="I14" s="113">
        <v>122.53088645612</v>
      </c>
      <c r="J14" s="450">
        <v>9.8024709164896002</v>
      </c>
      <c r="L14" s="181" t="s">
        <v>548</v>
      </c>
      <c r="M14" s="181"/>
      <c r="N14" s="113">
        <v>2578</v>
      </c>
      <c r="O14" s="450">
        <v>502.39100000000002</v>
      </c>
      <c r="P14" s="113">
        <v>40.191279999999999</v>
      </c>
      <c r="Q14" s="113"/>
      <c r="R14" s="113">
        <v>82.708134832829188</v>
      </c>
      <c r="S14" s="450">
        <v>82.712939315760494</v>
      </c>
      <c r="T14" s="450">
        <v>6.6170351452608394</v>
      </c>
    </row>
    <row r="15" spans="1:20" s="13" customFormat="1">
      <c r="B15" s="181" t="s">
        <v>544</v>
      </c>
      <c r="C15" s="181"/>
      <c r="D15" s="113">
        <v>1462.2772700492199</v>
      </c>
      <c r="E15" s="113">
        <v>1154.525928643</v>
      </c>
      <c r="F15" s="113">
        <v>92.36207429144001</v>
      </c>
      <c r="G15" s="113"/>
      <c r="H15" s="113">
        <v>43.645958960000002</v>
      </c>
      <c r="I15" s="113">
        <v>43.645958960000002</v>
      </c>
      <c r="J15" s="450">
        <v>3.4916767168000002</v>
      </c>
      <c r="L15" s="181" t="s">
        <v>544</v>
      </c>
      <c r="M15" s="181"/>
      <c r="N15" s="113">
        <v>4445</v>
      </c>
      <c r="O15" s="450">
        <v>3985.0448760441</v>
      </c>
      <c r="P15" s="113">
        <v>318.80359008352798</v>
      </c>
      <c r="Q15" s="113"/>
      <c r="R15" s="113">
        <v>42.806764259760001</v>
      </c>
      <c r="S15" s="450">
        <v>42.813146930429994</v>
      </c>
      <c r="T15" s="450">
        <v>3.4250517544343997</v>
      </c>
    </row>
    <row r="16" spans="1:20" s="13" customFormat="1">
      <c r="B16" s="166" t="s">
        <v>545</v>
      </c>
      <c r="C16" s="181"/>
      <c r="D16" s="113">
        <v>130.67900829660002</v>
      </c>
      <c r="E16" s="113">
        <v>98.008706254399996</v>
      </c>
      <c r="F16" s="113">
        <v>7.8406965003520002</v>
      </c>
      <c r="G16" s="113"/>
      <c r="H16" s="113">
        <v>383.25369905743997</v>
      </c>
      <c r="I16" s="113">
        <v>383.25562005799998</v>
      </c>
      <c r="J16" s="450">
        <v>30.66044960464</v>
      </c>
      <c r="L16" s="166" t="s">
        <v>545</v>
      </c>
      <c r="M16" s="181"/>
      <c r="N16" s="113">
        <v>53</v>
      </c>
      <c r="O16" s="450">
        <v>38</v>
      </c>
      <c r="P16" s="113">
        <v>3.04</v>
      </c>
      <c r="Q16" s="113"/>
      <c r="R16" s="113">
        <v>98.087364600000001</v>
      </c>
      <c r="S16" s="450">
        <v>98.087364600000001</v>
      </c>
      <c r="T16" s="450">
        <v>7.8469891680000003</v>
      </c>
    </row>
    <row r="17" spans="1:20" s="13" customFormat="1">
      <c r="B17" s="166" t="s">
        <v>700</v>
      </c>
      <c r="C17" s="181"/>
      <c r="D17" s="113">
        <v>4984.3142398338005</v>
      </c>
      <c r="E17" s="113">
        <v>6943.1750412184001</v>
      </c>
      <c r="F17" s="113">
        <v>555.45400329747201</v>
      </c>
      <c r="G17" s="113"/>
      <c r="H17" s="113">
        <v>8274.9887671199995</v>
      </c>
      <c r="I17" s="113">
        <v>2896.2491668799998</v>
      </c>
      <c r="J17" s="450">
        <v>231.69993335039999</v>
      </c>
      <c r="L17" s="166" t="s">
        <v>700</v>
      </c>
      <c r="M17" s="181"/>
      <c r="N17" s="113">
        <v>5346</v>
      </c>
      <c r="O17" s="450">
        <v>7372</v>
      </c>
      <c r="P17" s="113">
        <v>589.76</v>
      </c>
      <c r="Q17" s="113"/>
      <c r="R17" s="113">
        <v>8056.2627355796394</v>
      </c>
      <c r="S17" s="450">
        <v>2819.69209929</v>
      </c>
      <c r="T17" s="450">
        <v>225.57536794320001</v>
      </c>
    </row>
    <row r="18" spans="1:20" s="13" customFormat="1">
      <c r="B18" s="181" t="s">
        <v>469</v>
      </c>
      <c r="C18" s="181"/>
      <c r="D18" s="113">
        <v>9.1536682242000005</v>
      </c>
      <c r="E18" s="113">
        <v>9.1536682242000005</v>
      </c>
      <c r="F18" s="113">
        <v>0.73229345793600009</v>
      </c>
      <c r="G18" s="113"/>
      <c r="H18" s="113"/>
      <c r="I18" s="113"/>
      <c r="J18" s="450"/>
      <c r="L18" s="181" t="s">
        <v>469</v>
      </c>
      <c r="M18" s="181"/>
      <c r="N18" s="113">
        <v>9</v>
      </c>
      <c r="O18" s="450">
        <v>8.9469999999999992</v>
      </c>
      <c r="P18" s="113">
        <v>0.71575999999999995</v>
      </c>
      <c r="Q18" s="113"/>
      <c r="R18" s="113"/>
      <c r="S18" s="450"/>
      <c r="T18" s="450"/>
    </row>
    <row r="19" spans="1:20" s="13" customFormat="1">
      <c r="B19" s="181" t="s">
        <v>452</v>
      </c>
      <c r="C19" s="181"/>
      <c r="D19" s="113">
        <v>55.971348384599999</v>
      </c>
      <c r="E19" s="113">
        <v>61.741613165199993</v>
      </c>
      <c r="F19" s="113">
        <v>4.9393290532159995</v>
      </c>
      <c r="G19" s="113"/>
      <c r="H19" s="113">
        <v>113.24608139999999</v>
      </c>
      <c r="I19" s="113">
        <v>155.98317988000002</v>
      </c>
      <c r="J19" s="450">
        <v>12.478654390400003</v>
      </c>
      <c r="L19" s="181" t="s">
        <v>452</v>
      </c>
      <c r="M19" s="181"/>
      <c r="N19" s="113">
        <v>141.1657916801079</v>
      </c>
      <c r="O19" s="450">
        <v>101.99</v>
      </c>
      <c r="P19" s="113">
        <v>8.1592000000000002</v>
      </c>
      <c r="Q19" s="113"/>
      <c r="R19" s="113">
        <v>90.953000000000003</v>
      </c>
      <c r="S19" s="450">
        <v>146.66990741392999</v>
      </c>
      <c r="T19" s="450">
        <v>11.7335925931144</v>
      </c>
    </row>
    <row r="20" spans="1:20" s="13" customFormat="1">
      <c r="B20" s="1085" t="s">
        <v>550</v>
      </c>
      <c r="C20" s="1085"/>
      <c r="D20" s="1086">
        <v>13284.153986587722</v>
      </c>
      <c r="E20" s="1086">
        <v>8647.4490326414016</v>
      </c>
      <c r="F20" s="1086">
        <v>691.79592261131211</v>
      </c>
      <c r="G20" s="1086"/>
      <c r="H20" s="1086">
        <v>10365.86220859744</v>
      </c>
      <c r="I20" s="1086">
        <v>3602.2431779941198</v>
      </c>
      <c r="J20" s="1086">
        <v>288.1794542395296</v>
      </c>
      <c r="L20" s="1085" t="s">
        <v>550</v>
      </c>
      <c r="M20" s="1085"/>
      <c r="N20" s="1086">
        <v>20605.165791680109</v>
      </c>
      <c r="O20" s="1086">
        <v>12008.372876044099</v>
      </c>
      <c r="P20" s="1086">
        <v>960.66983008352793</v>
      </c>
      <c r="Q20" s="1086"/>
      <c r="R20" s="1086">
        <v>9701.8994956022289</v>
      </c>
      <c r="S20" s="1087">
        <v>3190.5497980251207</v>
      </c>
      <c r="T20" s="1087">
        <v>255.24398384200967</v>
      </c>
    </row>
    <row r="21" spans="1:20" s="13" customFormat="1">
      <c r="B21" s="181" t="s">
        <v>686</v>
      </c>
      <c r="C21" s="181"/>
      <c r="D21" s="31"/>
      <c r="E21" s="31"/>
      <c r="F21" s="31"/>
      <c r="G21" s="31"/>
      <c r="H21" s="31"/>
      <c r="I21" s="31"/>
      <c r="J21" s="31"/>
      <c r="L21" s="181" t="s">
        <v>686</v>
      </c>
      <c r="M21" s="181"/>
      <c r="N21" s="31"/>
      <c r="O21" s="31"/>
      <c r="P21" s="31"/>
      <c r="Q21" s="31"/>
      <c r="R21" s="31"/>
      <c r="S21" s="31"/>
      <c r="T21" s="31"/>
    </row>
    <row r="22" spans="1:20" s="13" customFormat="1">
      <c r="B22" s="181" t="s">
        <v>688</v>
      </c>
      <c r="C22" s="181"/>
      <c r="D22" s="31"/>
      <c r="E22" s="31"/>
      <c r="F22" s="31"/>
      <c r="G22" s="31"/>
      <c r="H22" s="31"/>
      <c r="I22" s="31"/>
      <c r="J22" s="31"/>
      <c r="K22" s="20"/>
      <c r="L22" s="181" t="s">
        <v>688</v>
      </c>
      <c r="M22" s="181"/>
      <c r="N22" s="31"/>
      <c r="O22" s="31"/>
      <c r="P22" s="31"/>
      <c r="Q22" s="31"/>
      <c r="R22" s="31"/>
      <c r="S22" s="31"/>
      <c r="T22" s="31"/>
    </row>
    <row r="23" spans="1:20" s="32" customFormat="1">
      <c r="A23" s="13"/>
      <c r="B23" s="1077" t="s">
        <v>690</v>
      </c>
      <c r="C23" s="1077"/>
      <c r="D23" s="1088"/>
      <c r="E23" s="1089"/>
      <c r="F23" s="1089"/>
      <c r="G23" s="1088"/>
      <c r="H23" s="1088"/>
      <c r="I23" s="1088"/>
      <c r="J23" s="1088"/>
      <c r="L23" s="1077" t="s">
        <v>690</v>
      </c>
      <c r="M23" s="1077"/>
      <c r="N23" s="1088"/>
      <c r="O23" s="1088"/>
      <c r="P23" s="1088"/>
      <c r="Q23" s="1088"/>
      <c r="R23" s="1088"/>
      <c r="S23" s="1088"/>
      <c r="T23" s="1088"/>
    </row>
    <row r="24" spans="1:20" s="13" customFormat="1">
      <c r="B24" s="181" t="s">
        <v>701</v>
      </c>
      <c r="C24" s="181"/>
      <c r="D24" s="31"/>
      <c r="E24" s="31"/>
      <c r="F24" s="31"/>
      <c r="G24" s="31"/>
      <c r="H24" s="31"/>
      <c r="I24" s="1088">
        <v>57.75137033</v>
      </c>
      <c r="J24" s="31">
        <v>4.6200999999999999</v>
      </c>
      <c r="K24" s="20"/>
      <c r="L24" s="181" t="s">
        <v>701</v>
      </c>
      <c r="M24" s="181"/>
      <c r="N24" s="31"/>
      <c r="O24" s="31"/>
      <c r="P24" s="31"/>
      <c r="Q24" s="31"/>
      <c r="R24" s="31"/>
      <c r="S24" s="31">
        <v>63.783999999999999</v>
      </c>
      <c r="T24" s="31">
        <v>5.1029999999999998</v>
      </c>
    </row>
    <row r="25" spans="1:20" s="32" customFormat="1">
      <c r="A25" s="13"/>
      <c r="B25" s="1090" t="s">
        <v>214</v>
      </c>
      <c r="C25" s="1090"/>
      <c r="D25" s="1088"/>
      <c r="E25" s="1088">
        <v>808.02300000000002</v>
      </c>
      <c r="F25" s="1088">
        <v>64.641840000000002</v>
      </c>
      <c r="G25" s="1088"/>
      <c r="H25" s="1088"/>
      <c r="I25" s="1088">
        <v>406.45699999999999</v>
      </c>
      <c r="J25" s="1091">
        <v>32.516559999999998</v>
      </c>
      <c r="K25" s="3"/>
      <c r="L25" s="1077" t="s">
        <v>214</v>
      </c>
      <c r="M25" s="1077"/>
      <c r="N25" s="1088"/>
      <c r="O25" s="1088">
        <v>808.02300000000002</v>
      </c>
      <c r="P25" s="1088">
        <v>64.641840000000002</v>
      </c>
      <c r="Q25" s="1088"/>
      <c r="R25" s="1088"/>
      <c r="S25" s="1088">
        <v>406.45699999999999</v>
      </c>
      <c r="T25" s="1088">
        <v>32.516559999999998</v>
      </c>
    </row>
    <row r="26" spans="1:20" s="32" customFormat="1">
      <c r="A26" s="13"/>
      <c r="B26" s="1077" t="s">
        <v>553</v>
      </c>
      <c r="C26" s="1077"/>
      <c r="D26" s="1088"/>
      <c r="E26" s="1092">
        <v>9455.4720326414008</v>
      </c>
      <c r="F26" s="1092">
        <f>F20+F25</f>
        <v>756.43776261131211</v>
      </c>
      <c r="G26" s="1088"/>
      <c r="H26" s="1092"/>
      <c r="I26" s="1092">
        <v>4066.4515483241198</v>
      </c>
      <c r="J26" s="1092">
        <v>325.31611423952961</v>
      </c>
      <c r="L26" s="1077" t="s">
        <v>553</v>
      </c>
      <c r="M26" s="1077"/>
      <c r="N26" s="1088"/>
      <c r="O26" s="1088">
        <v>12816.395876044098</v>
      </c>
      <c r="P26" s="1088">
        <v>1025.311670083528</v>
      </c>
      <c r="Q26" s="1088"/>
      <c r="R26" s="1088">
        <v>9701.8994956022289</v>
      </c>
      <c r="S26" s="1088">
        <v>3660.7907980251207</v>
      </c>
      <c r="T26" s="1088">
        <v>292.86354384200968</v>
      </c>
    </row>
    <row r="27" spans="1:20" s="7" customFormat="1" ht="11.25" customHeight="1">
      <c r="A27" s="13"/>
      <c r="D27" s="33"/>
      <c r="J27" s="838"/>
      <c r="N27" s="33"/>
      <c r="T27" s="838"/>
    </row>
    <row r="28" spans="1:20" s="13" customFormat="1" ht="11.25" customHeight="1">
      <c r="D28" s="34"/>
      <c r="E28" s="113"/>
      <c r="F28" s="20"/>
      <c r="G28" s="20"/>
      <c r="H28" s="20"/>
      <c r="I28" s="20"/>
      <c r="J28" s="20"/>
      <c r="K28" s="20"/>
      <c r="N28" s="34"/>
      <c r="O28" s="113"/>
      <c r="P28" s="20"/>
      <c r="Q28" s="20"/>
      <c r="R28" s="20"/>
      <c r="S28" s="20"/>
      <c r="T28" s="20"/>
    </row>
    <row r="29" spans="1:20" s="13" customFormat="1" ht="12" customHeight="1">
      <c r="F29" s="20"/>
      <c r="G29" s="20"/>
      <c r="H29" s="20"/>
      <c r="I29" s="20"/>
      <c r="J29" s="20"/>
      <c r="K29" s="20"/>
      <c r="P29" s="20"/>
      <c r="Q29" s="20"/>
      <c r="R29" s="20"/>
      <c r="S29" s="20"/>
      <c r="T29" s="20"/>
    </row>
    <row r="30" spans="1:20" s="13" customFormat="1" ht="12" customHeight="1">
      <c r="B30" s="414" t="s">
        <v>695</v>
      </c>
      <c r="C30" s="414"/>
      <c r="D30" s="414"/>
      <c r="E30" s="165"/>
      <c r="F30" s="20"/>
      <c r="G30" s="20"/>
      <c r="H30" s="20"/>
      <c r="I30" s="20"/>
      <c r="J30" s="20"/>
      <c r="K30" s="20"/>
      <c r="L30" s="414" t="s">
        <v>696</v>
      </c>
      <c r="M30" s="414"/>
      <c r="N30" s="414"/>
      <c r="O30" s="165"/>
      <c r="P30" s="20"/>
      <c r="Q30" s="20"/>
      <c r="R30" s="20"/>
      <c r="S30" s="20"/>
      <c r="T30" s="20"/>
    </row>
    <row r="31" spans="1:20">
      <c r="A31" s="13"/>
      <c r="B31" s="414"/>
      <c r="C31" s="414"/>
      <c r="D31" s="414"/>
      <c r="E31" s="165"/>
      <c r="L31" s="414"/>
      <c r="M31" s="414"/>
      <c r="N31" s="414"/>
      <c r="O31" s="165"/>
    </row>
    <row r="32" spans="1:20" s="17" customFormat="1" ht="11.45" customHeight="1">
      <c r="A32" s="13"/>
      <c r="B32" s="414"/>
      <c r="C32" s="414"/>
      <c r="D32" s="1240" t="s">
        <v>702</v>
      </c>
      <c r="E32" s="1239"/>
      <c r="F32" s="1239"/>
      <c r="G32" s="28"/>
      <c r="H32" s="1239" t="s">
        <v>703</v>
      </c>
      <c r="I32" s="1239"/>
      <c r="J32" s="1239"/>
      <c r="K32" s="40"/>
      <c r="L32" s="414"/>
      <c r="M32" s="414"/>
      <c r="N32" s="1240" t="s">
        <v>702</v>
      </c>
      <c r="O32" s="1239"/>
      <c r="P32" s="1239"/>
      <c r="Q32" s="28"/>
      <c r="R32" s="1239" t="s">
        <v>703</v>
      </c>
      <c r="S32" s="1239"/>
      <c r="T32" s="1239"/>
    </row>
    <row r="33" spans="1:20" s="13" customFormat="1" ht="11.25" customHeight="1">
      <c r="B33" s="166"/>
      <c r="C33" s="166"/>
      <c r="D33" s="191" t="s">
        <v>659</v>
      </c>
      <c r="E33" s="167" t="s">
        <v>538</v>
      </c>
      <c r="F33" s="167" t="s">
        <v>539</v>
      </c>
      <c r="G33" s="167"/>
      <c r="H33" s="191" t="s">
        <v>659</v>
      </c>
      <c r="I33" s="167" t="s">
        <v>538</v>
      </c>
      <c r="J33" s="167" t="s">
        <v>539</v>
      </c>
      <c r="K33" s="20"/>
      <c r="L33" s="166"/>
      <c r="M33" s="166"/>
      <c r="N33" s="191" t="s">
        <v>659</v>
      </c>
      <c r="O33" s="167" t="s">
        <v>538</v>
      </c>
      <c r="P33" s="167" t="s">
        <v>539</v>
      </c>
      <c r="Q33" s="167"/>
      <c r="R33" s="191" t="s">
        <v>659</v>
      </c>
      <c r="S33" s="167" t="s">
        <v>538</v>
      </c>
      <c r="T33" s="167" t="s">
        <v>539</v>
      </c>
    </row>
    <row r="34" spans="1:20" s="13" customFormat="1" ht="11.25" customHeight="1">
      <c r="B34" s="446" t="s">
        <v>290</v>
      </c>
      <c r="C34" s="167"/>
      <c r="D34" s="167" t="s">
        <v>663</v>
      </c>
      <c r="E34" s="167" t="s">
        <v>541</v>
      </c>
      <c r="F34" s="167" t="s">
        <v>542</v>
      </c>
      <c r="G34" s="167"/>
      <c r="H34" s="167" t="s">
        <v>663</v>
      </c>
      <c r="I34" s="167" t="s">
        <v>541</v>
      </c>
      <c r="J34" s="167" t="s">
        <v>542</v>
      </c>
      <c r="K34" s="20"/>
      <c r="L34" s="446" t="s">
        <v>290</v>
      </c>
      <c r="M34" s="167"/>
      <c r="N34" s="167" t="s">
        <v>663</v>
      </c>
      <c r="O34" s="167" t="s">
        <v>541</v>
      </c>
      <c r="P34" s="167" t="s">
        <v>542</v>
      </c>
      <c r="Q34" s="167"/>
      <c r="R34" s="167" t="s">
        <v>663</v>
      </c>
      <c r="S34" s="167" t="s">
        <v>541</v>
      </c>
      <c r="T34" s="167" t="s">
        <v>542</v>
      </c>
    </row>
    <row r="35" spans="1:20" s="13" customFormat="1" ht="11.25" customHeight="1">
      <c r="B35" s="836" t="s">
        <v>114</v>
      </c>
      <c r="C35" s="837"/>
      <c r="D35" s="837"/>
      <c r="E35" s="837"/>
      <c r="F35" s="837"/>
      <c r="G35" s="837"/>
      <c r="H35" s="837"/>
      <c r="I35" s="837"/>
      <c r="J35" s="837"/>
      <c r="K35" s="20"/>
      <c r="L35" s="836" t="s">
        <v>114</v>
      </c>
      <c r="M35" s="837"/>
      <c r="N35" s="837"/>
      <c r="O35" s="837"/>
      <c r="P35" s="837"/>
      <c r="Q35" s="837"/>
      <c r="R35" s="837"/>
      <c r="S35" s="837"/>
      <c r="T35" s="837"/>
    </row>
    <row r="36" spans="1:20" s="13" customFormat="1" ht="11.25" customHeight="1">
      <c r="B36" s="181" t="s">
        <v>699</v>
      </c>
      <c r="C36" s="113"/>
      <c r="D36" s="450">
        <v>7448.1283380425002</v>
      </c>
      <c r="E36" s="451"/>
      <c r="F36" s="451"/>
      <c r="G36" s="451"/>
      <c r="H36" s="450">
        <v>193.774</v>
      </c>
      <c r="I36" s="451"/>
      <c r="J36" s="451"/>
      <c r="K36" s="20"/>
      <c r="L36" s="181" t="s">
        <v>699</v>
      </c>
      <c r="M36" s="113"/>
      <c r="N36" s="450">
        <v>7984.4812729620398</v>
      </c>
      <c r="O36" s="451"/>
      <c r="P36" s="451"/>
      <c r="Q36" s="451"/>
      <c r="R36" s="450">
        <v>195.239</v>
      </c>
      <c r="S36" s="451"/>
      <c r="T36" s="451"/>
    </row>
    <row r="37" spans="1:20" s="13" customFormat="1" ht="11.25" customHeight="1">
      <c r="B37" s="181" t="s">
        <v>548</v>
      </c>
      <c r="C37" s="113"/>
      <c r="D37" s="450">
        <v>986.43279917422797</v>
      </c>
      <c r="E37" s="451">
        <v>251.50614626129999</v>
      </c>
      <c r="F37" s="451">
        <v>20.120491700904001</v>
      </c>
      <c r="G37" s="451"/>
      <c r="H37" s="450">
        <v>3991.5216</v>
      </c>
      <c r="I37" s="451">
        <v>1056.444</v>
      </c>
      <c r="J37" s="451">
        <v>84.515519999999995</v>
      </c>
      <c r="K37" s="20"/>
      <c r="L37" s="181" t="s">
        <v>548</v>
      </c>
      <c r="M37" s="113"/>
      <c r="N37" s="450">
        <v>838.29357413745299</v>
      </c>
      <c r="O37" s="451">
        <v>228.199369756995</v>
      </c>
      <c r="P37" s="451">
        <v>18.255949580559601</v>
      </c>
      <c r="Q37" s="451"/>
      <c r="R37" s="450">
        <v>3795.998</v>
      </c>
      <c r="S37" s="451">
        <v>924.69600000000003</v>
      </c>
      <c r="T37" s="451">
        <v>73.975679999999997</v>
      </c>
    </row>
    <row r="38" spans="1:20" s="13" customFormat="1" ht="11.25" customHeight="1">
      <c r="B38" s="181" t="s">
        <v>544</v>
      </c>
      <c r="C38" s="113"/>
      <c r="D38" s="450">
        <v>8039.1363602292504</v>
      </c>
      <c r="E38" s="451">
        <v>7195.4370335841004</v>
      </c>
      <c r="F38" s="451">
        <v>575.63496268672804</v>
      </c>
      <c r="G38" s="451"/>
      <c r="H38" s="450">
        <v>2.4232</v>
      </c>
      <c r="I38" s="451">
        <v>2.4232</v>
      </c>
      <c r="J38" s="451">
        <v>0.193856</v>
      </c>
      <c r="K38" s="20"/>
      <c r="L38" s="181" t="s">
        <v>544</v>
      </c>
      <c r="M38" s="113"/>
      <c r="N38" s="450">
        <v>6443.6426298546694</v>
      </c>
      <c r="O38" s="451">
        <v>5793.3829292012097</v>
      </c>
      <c r="P38" s="451">
        <v>463.47063433609679</v>
      </c>
      <c r="Q38" s="451"/>
      <c r="R38" s="450">
        <v>2.4079999999999999</v>
      </c>
      <c r="S38" s="451">
        <v>2.4079999999999999</v>
      </c>
      <c r="T38" s="451">
        <v>0.19264000000000001</v>
      </c>
    </row>
    <row r="39" spans="1:20" s="13" customFormat="1" ht="11.25" customHeight="1">
      <c r="B39" s="166" t="s">
        <v>545</v>
      </c>
      <c r="C39" s="113"/>
      <c r="D39" s="450">
        <v>3172.86876725095</v>
      </c>
      <c r="E39" s="451">
        <v>2105.3453508359999</v>
      </c>
      <c r="F39" s="451">
        <v>168.42762806688</v>
      </c>
      <c r="G39" s="451"/>
      <c r="H39" s="450"/>
      <c r="I39" s="451"/>
      <c r="J39" s="451"/>
      <c r="K39" s="20"/>
      <c r="L39" s="166" t="s">
        <v>545</v>
      </c>
      <c r="M39" s="113"/>
      <c r="N39" s="450">
        <v>3160.7853515689803</v>
      </c>
      <c r="O39" s="451">
        <v>2095.1092202147101</v>
      </c>
      <c r="P39" s="451">
        <v>167.60873761717681</v>
      </c>
      <c r="Q39" s="451"/>
      <c r="R39" s="450"/>
      <c r="S39" s="451"/>
      <c r="T39" s="451"/>
    </row>
    <row r="40" spans="1:20" s="13" customFormat="1" ht="11.25" customHeight="1">
      <c r="B40" s="166" t="s">
        <v>700</v>
      </c>
      <c r="C40" s="113"/>
      <c r="D40" s="450">
        <v>9834.8465634609111</v>
      </c>
      <c r="E40" s="451">
        <v>3436.4395437405597</v>
      </c>
      <c r="F40" s="451">
        <v>274.91516349924478</v>
      </c>
      <c r="G40" s="451"/>
      <c r="H40" s="450"/>
      <c r="I40" s="451"/>
      <c r="J40" s="451"/>
      <c r="L40" s="166" t="s">
        <v>700</v>
      </c>
      <c r="M40" s="113"/>
      <c r="N40" s="450">
        <v>9175.2518761926804</v>
      </c>
      <c r="O40" s="451">
        <v>3204.5554640994301</v>
      </c>
      <c r="P40" s="451">
        <v>256.36443712795443</v>
      </c>
      <c r="Q40" s="451"/>
      <c r="R40" s="450"/>
      <c r="S40" s="451"/>
      <c r="T40" s="451"/>
    </row>
    <row r="41" spans="1:20" s="13" customFormat="1" ht="11.25" customHeight="1">
      <c r="B41" s="166" t="s">
        <v>469</v>
      </c>
      <c r="C41" s="113"/>
      <c r="D41" s="450">
        <v>168.915537422016</v>
      </c>
      <c r="E41" s="451">
        <v>245.94299060729998</v>
      </c>
      <c r="F41" s="451">
        <v>19.675439248583999</v>
      </c>
      <c r="G41" s="451"/>
      <c r="H41" s="450"/>
      <c r="I41" s="451"/>
      <c r="J41" s="451"/>
      <c r="L41" s="166" t="s">
        <v>469</v>
      </c>
      <c r="M41" s="113"/>
      <c r="N41" s="450">
        <v>167.31206269406999</v>
      </c>
      <c r="O41" s="451">
        <v>243.93581432829001</v>
      </c>
      <c r="P41" s="451">
        <v>19.514865146263201</v>
      </c>
      <c r="Q41" s="451"/>
      <c r="R41" s="450"/>
      <c r="S41" s="451"/>
      <c r="T41" s="451"/>
    </row>
    <row r="42" spans="1:20" s="13" customFormat="1" ht="11.25" customHeight="1">
      <c r="B42" s="166" t="s">
        <v>452</v>
      </c>
      <c r="C42" s="113"/>
      <c r="D42" s="106">
        <v>623.03984827127397</v>
      </c>
      <c r="E42" s="106">
        <v>408.33974585964</v>
      </c>
      <c r="F42" s="106">
        <v>32.667179668771197</v>
      </c>
      <c r="G42" s="106"/>
      <c r="H42" s="106"/>
      <c r="I42" s="106"/>
      <c r="J42" s="451"/>
      <c r="L42" s="166" t="s">
        <v>452</v>
      </c>
      <c r="M42" s="113"/>
      <c r="N42" s="106">
        <v>717.26383565814592</v>
      </c>
      <c r="O42" s="106">
        <v>496.55387368597496</v>
      </c>
      <c r="P42" s="106">
        <v>39.724309894877997</v>
      </c>
      <c r="Q42" s="106"/>
      <c r="R42" s="106">
        <v>9.9320000000000004</v>
      </c>
      <c r="S42" s="106">
        <v>7.4264000000000001</v>
      </c>
      <c r="T42" s="106">
        <v>0.59411199999999997</v>
      </c>
    </row>
    <row r="43" spans="1:20" s="32" customFormat="1" ht="11.25" customHeight="1">
      <c r="A43" s="13"/>
      <c r="B43" s="1077" t="s">
        <v>550</v>
      </c>
      <c r="C43" s="1077"/>
      <c r="D43" s="1087">
        <v>30273.368213851103</v>
      </c>
      <c r="E43" s="1087">
        <v>13643.0108108889</v>
      </c>
      <c r="F43" s="1087">
        <v>1091.4408648711119</v>
      </c>
      <c r="G43" s="1087"/>
      <c r="H43" s="1087">
        <v>4187.7188000000006</v>
      </c>
      <c r="I43" s="1087">
        <v>1058.8671999999999</v>
      </c>
      <c r="J43" s="1087">
        <v>84.709375999999992</v>
      </c>
      <c r="L43" s="1077" t="s">
        <v>550</v>
      </c>
      <c r="M43" s="1077"/>
      <c r="N43" s="1087">
        <v>28487.030603068037</v>
      </c>
      <c r="O43" s="1087">
        <v>12061.73667128661</v>
      </c>
      <c r="P43" s="1087">
        <v>964.93893370292881</v>
      </c>
      <c r="Q43" s="1087"/>
      <c r="R43" s="1087">
        <v>3993.6460000000002</v>
      </c>
      <c r="S43" s="1087">
        <v>927.10400000000004</v>
      </c>
      <c r="T43" s="1087">
        <v>74.168320000000008</v>
      </c>
    </row>
    <row r="44" spans="1:20" s="32" customFormat="1" ht="11.25" customHeight="1">
      <c r="A44" s="13"/>
      <c r="B44" s="181" t="s">
        <v>686</v>
      </c>
      <c r="D44" s="107"/>
      <c r="E44" s="107">
        <v>67.040999999999997</v>
      </c>
      <c r="F44" s="107">
        <v>5.3632799999999996</v>
      </c>
      <c r="G44" s="107"/>
      <c r="H44" s="107"/>
      <c r="I44" s="107"/>
      <c r="J44" s="107"/>
      <c r="L44" s="181" t="s">
        <v>686</v>
      </c>
      <c r="N44" s="107"/>
      <c r="O44" s="107">
        <v>49.365000000000002</v>
      </c>
      <c r="P44" s="107">
        <v>3.9492000000000003</v>
      </c>
      <c r="Q44" s="107"/>
      <c r="R44" s="107"/>
      <c r="S44" s="107"/>
      <c r="T44" s="107"/>
    </row>
    <row r="45" spans="1:20" s="32" customFormat="1">
      <c r="A45" s="13"/>
      <c r="B45" s="36" t="s">
        <v>688</v>
      </c>
      <c r="D45" s="107"/>
      <c r="E45" s="107"/>
      <c r="F45" s="107"/>
      <c r="G45" s="107"/>
      <c r="H45" s="107"/>
      <c r="I45" s="107"/>
      <c r="J45" s="107"/>
      <c r="L45" s="36" t="s">
        <v>688</v>
      </c>
      <c r="N45" s="107"/>
      <c r="O45" s="107"/>
      <c r="P45" s="107"/>
      <c r="Q45" s="107"/>
      <c r="R45" s="107"/>
      <c r="S45" s="107"/>
      <c r="T45" s="107"/>
    </row>
    <row r="46" spans="1:20" s="32" customFormat="1">
      <c r="A46" s="13"/>
      <c r="B46" s="1077" t="s">
        <v>690</v>
      </c>
      <c r="C46" s="1077"/>
      <c r="D46" s="1092"/>
      <c r="E46" s="1092"/>
      <c r="F46" s="1092"/>
      <c r="G46" s="1092"/>
      <c r="H46" s="1092"/>
      <c r="I46" s="1092"/>
      <c r="J46" s="1092"/>
      <c r="L46" s="1077" t="s">
        <v>690</v>
      </c>
      <c r="M46" s="1077"/>
      <c r="N46" s="1092"/>
      <c r="O46" s="1092">
        <v>49.365000000000002</v>
      </c>
      <c r="P46" s="1092">
        <v>3.9492000000000003</v>
      </c>
      <c r="Q46" s="1092"/>
      <c r="R46" s="1092"/>
      <c r="S46" s="1092"/>
      <c r="T46" s="1092"/>
    </row>
    <row r="47" spans="1:20" s="32" customFormat="1">
      <c r="A47" s="13"/>
      <c r="B47" s="36" t="s">
        <v>701</v>
      </c>
      <c r="D47" s="107"/>
      <c r="E47" s="107">
        <v>35.979999999999997</v>
      </c>
      <c r="F47" s="107">
        <v>2.8783999999999996</v>
      </c>
      <c r="G47" s="107"/>
      <c r="H47" s="107"/>
      <c r="I47" s="107">
        <v>806.70899999999995</v>
      </c>
      <c r="J47" s="107">
        <v>64.536699999999996</v>
      </c>
      <c r="L47" s="36" t="s">
        <v>701</v>
      </c>
      <c r="N47" s="107"/>
      <c r="O47" s="107">
        <v>18.731000000000002</v>
      </c>
      <c r="P47" s="107">
        <v>1.4984800000000003</v>
      </c>
      <c r="Q47" s="107"/>
      <c r="R47" s="107"/>
      <c r="S47" s="107">
        <v>366.65</v>
      </c>
      <c r="T47" s="107">
        <v>29.332000000000001</v>
      </c>
    </row>
    <row r="48" spans="1:20" s="32" customFormat="1">
      <c r="A48" s="13"/>
      <c r="B48" s="1090" t="s">
        <v>214</v>
      </c>
      <c r="C48" s="1090"/>
      <c r="D48" s="1093"/>
      <c r="E48" s="1092">
        <v>1292.867</v>
      </c>
      <c r="F48" s="1092">
        <v>103.42936</v>
      </c>
      <c r="G48" s="1093"/>
      <c r="H48" s="1093"/>
      <c r="I48" s="1092">
        <v>129.46600000000001</v>
      </c>
      <c r="J48" s="1092">
        <v>10.357280000000001</v>
      </c>
      <c r="L48" s="1077" t="s">
        <v>214</v>
      </c>
      <c r="M48" s="1077"/>
      <c r="N48" s="1092"/>
      <c r="O48" s="1092">
        <v>1292.867</v>
      </c>
      <c r="P48" s="1092">
        <v>103.42936</v>
      </c>
      <c r="Q48" s="1092"/>
      <c r="R48" s="1092"/>
      <c r="S48" s="1092">
        <v>129.46600000000001</v>
      </c>
      <c r="T48" s="1092">
        <v>10.357280000000001</v>
      </c>
    </row>
    <row r="49" spans="1:20" s="32" customFormat="1">
      <c r="A49" s="13"/>
      <c r="B49" s="1077" t="s">
        <v>553</v>
      </c>
      <c r="C49" s="1077"/>
      <c r="D49" s="1092"/>
      <c r="E49" s="1092">
        <v>15038.898810888899</v>
      </c>
      <c r="F49" s="1092">
        <v>1203.1119048711121</v>
      </c>
      <c r="G49" s="1092"/>
      <c r="H49" s="1092">
        <v>4187.7188000000006</v>
      </c>
      <c r="I49" s="1092">
        <v>1995.0421999999999</v>
      </c>
      <c r="J49" s="1092">
        <v>159.60335599999999</v>
      </c>
      <c r="L49" s="1077" t="s">
        <v>553</v>
      </c>
      <c r="M49" s="1077"/>
      <c r="N49" s="1092"/>
      <c r="O49" s="1092">
        <v>13422.699671286609</v>
      </c>
      <c r="P49" s="1092">
        <v>1073.8159737029287</v>
      </c>
      <c r="Q49" s="1092"/>
      <c r="R49" s="1092"/>
      <c r="S49" s="1092">
        <v>1423.2199999999998</v>
      </c>
      <c r="T49" s="1092">
        <v>113.85760000000002</v>
      </c>
    </row>
    <row r="50" spans="1:20" s="32" customFormat="1">
      <c r="A50" s="13"/>
      <c r="D50" s="80"/>
      <c r="E50" s="80"/>
      <c r="F50" s="80"/>
      <c r="G50" s="80"/>
      <c r="H50" s="80"/>
      <c r="I50" s="80"/>
      <c r="J50" s="80"/>
      <c r="N50" s="80"/>
      <c r="O50" s="80"/>
      <c r="P50" s="80"/>
      <c r="Q50" s="80"/>
      <c r="R50" s="80"/>
      <c r="S50" s="80"/>
      <c r="T50" s="80"/>
    </row>
    <row r="51" spans="1:20" s="7" customFormat="1" ht="27" customHeight="1">
      <c r="A51" s="13"/>
      <c r="B51" s="1238"/>
      <c r="C51" s="1238"/>
      <c r="D51" s="1238"/>
      <c r="E51" s="1238"/>
      <c r="F51" s="1238"/>
      <c r="G51" s="1238"/>
      <c r="H51" s="1238"/>
      <c r="I51" s="1238"/>
      <c r="J51" s="1238"/>
      <c r="L51" s="1238"/>
      <c r="M51" s="1238"/>
      <c r="N51" s="1238"/>
      <c r="O51" s="1238"/>
      <c r="P51" s="1238"/>
      <c r="Q51" s="1238"/>
      <c r="R51" s="1238"/>
      <c r="S51" s="1238"/>
      <c r="T51" s="1238"/>
    </row>
    <row r="52" spans="1:20">
      <c r="A52" s="13"/>
      <c r="C52" s="13"/>
      <c r="D52" s="13"/>
      <c r="E52" s="13"/>
      <c r="F52" s="13"/>
      <c r="G52" s="13"/>
      <c r="H52" s="13"/>
      <c r="I52" s="13"/>
      <c r="J52" s="13"/>
      <c r="L52" s="13"/>
    </row>
    <row r="53" spans="1:20">
      <c r="A53" s="13"/>
      <c r="C53" s="13"/>
      <c r="D53" s="37"/>
      <c r="E53" s="13"/>
      <c r="F53" s="13"/>
      <c r="G53" s="13"/>
      <c r="H53" s="13"/>
      <c r="J53" s="13"/>
      <c r="L53" s="25"/>
    </row>
    <row r="54" spans="1:20">
      <c r="A54" s="13"/>
      <c r="C54" s="13"/>
      <c r="D54" s="13"/>
      <c r="E54" s="13"/>
      <c r="F54" s="13"/>
      <c r="G54" s="13"/>
      <c r="H54" s="13"/>
      <c r="J54" s="13"/>
      <c r="L54" s="25"/>
    </row>
    <row r="55" spans="1:20">
      <c r="A55" s="13"/>
      <c r="C55" s="13"/>
      <c r="D55" s="13"/>
      <c r="E55" s="13"/>
      <c r="F55" s="13"/>
      <c r="G55" s="13"/>
      <c r="H55" s="13"/>
      <c r="J55" s="13"/>
    </row>
    <row r="56" spans="1:20">
      <c r="A56" s="13"/>
      <c r="C56" s="13"/>
      <c r="D56" s="13"/>
      <c r="E56" s="13"/>
      <c r="F56" s="13"/>
      <c r="G56" s="13"/>
      <c r="H56" s="13"/>
      <c r="J56" s="13"/>
    </row>
    <row r="57" spans="1:20">
      <c r="A57" s="13"/>
      <c r="E57" s="35"/>
    </row>
    <row r="58" spans="1:20">
      <c r="A58" s="13"/>
    </row>
    <row r="59" spans="1:20">
      <c r="A59" s="13"/>
    </row>
    <row r="60" spans="1:20">
      <c r="A60" s="13"/>
    </row>
    <row r="61" spans="1:20">
      <c r="A61" s="13"/>
    </row>
    <row r="62" spans="1:20">
      <c r="A62" s="13"/>
    </row>
    <row r="69" spans="1:1">
      <c r="A69" s="22"/>
    </row>
    <row r="70" spans="1:1">
      <c r="A70" s="22"/>
    </row>
    <row r="71" spans="1:1">
      <c r="A71" s="23"/>
    </row>
    <row r="72" spans="1:1">
      <c r="A72" s="13"/>
    </row>
    <row r="73" spans="1:1" ht="11.25" customHeight="1">
      <c r="A73" s="13"/>
    </row>
    <row r="74" spans="1:1">
      <c r="A74" s="13"/>
    </row>
    <row r="75" spans="1:1">
      <c r="A75" s="13"/>
    </row>
    <row r="76" spans="1:1">
      <c r="A76" s="13"/>
    </row>
    <row r="77" spans="1:1">
      <c r="A77" s="13"/>
    </row>
    <row r="78" spans="1:1">
      <c r="A78" s="13"/>
    </row>
    <row r="79" spans="1:1">
      <c r="A79" s="13"/>
    </row>
    <row r="80" spans="1:1">
      <c r="A80" s="25"/>
    </row>
    <row r="81" spans="1:1">
      <c r="A81" s="25"/>
    </row>
    <row r="82" spans="1:1">
      <c r="A82" s="25"/>
    </row>
    <row r="83" spans="1:1">
      <c r="A83" s="25"/>
    </row>
    <row r="84" spans="1:1">
      <c r="A84" s="25"/>
    </row>
    <row r="85" spans="1:1">
      <c r="A85" s="25"/>
    </row>
    <row r="86" spans="1:1">
      <c r="A86" s="25"/>
    </row>
    <row r="87" spans="1:1">
      <c r="A87" s="25"/>
    </row>
  </sheetData>
  <sheetProtection formatCells="0" formatColumns="0" formatRows="0" insertColumns="0" insertRows="0" insertHyperlinks="0" deleteColumns="0" deleteRows="0" sort="0" autoFilter="0" pivotTables="0"/>
  <mergeCells count="9">
    <mergeCell ref="B51:J51"/>
    <mergeCell ref="L51:T51"/>
    <mergeCell ref="B3:H3"/>
    <mergeCell ref="H9:J9"/>
    <mergeCell ref="R9:T9"/>
    <mergeCell ref="D32:F32"/>
    <mergeCell ref="H32:J32"/>
    <mergeCell ref="N32:P32"/>
    <mergeCell ref="R32:T32"/>
  </mergeCells>
  <hyperlinks>
    <hyperlink ref="B3" location="Contents!A1" display="Back to index page" xr:uid="{9A60FDE1-1EE8-4885-8108-23795AE87DD5}"/>
    <hyperlink ref="B3:H3" location="CONTENTS!A1" display="Back to contents page" xr:uid="{E4E7EC9E-AEC4-4173-86E4-D042292BB00A}"/>
  </hyperlinks>
  <pageMargins left="0.23622047244094491" right="0.23622047244094491" top="0.74803149606299213" bottom="0.74803149606299213" header="0.31496062992125984" footer="0.31496062992125984"/>
  <pageSetup paperSize="9" scale="6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dimension ref="A1:L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1.28515625" customWidth="1"/>
    <col min="9" max="10" width="13.5703125" customWidth="1"/>
    <col min="11" max="11" width="16.42578125" customWidth="1"/>
    <col min="12" max="12" width="15.5703125" customWidth="1"/>
  </cols>
  <sheetData>
    <row r="1" spans="1:12" s="11" customFormat="1" ht="11.25" customHeight="1">
      <c r="A1" s="8"/>
      <c r="B1" s="8"/>
      <c r="C1" s="8"/>
      <c r="D1" s="9"/>
      <c r="E1" s="9"/>
      <c r="F1" s="10"/>
      <c r="G1" s="10"/>
      <c r="H1" s="10"/>
      <c r="I1" s="10"/>
    </row>
    <row r="2" spans="1:12" s="11" customFormat="1" ht="5.25" customHeight="1">
      <c r="A2" s="8"/>
      <c r="B2" s="8"/>
      <c r="C2" s="8"/>
      <c r="D2" s="9"/>
      <c r="E2" s="9"/>
      <c r="F2" s="10"/>
      <c r="G2" s="10"/>
      <c r="H2" s="10"/>
      <c r="I2" s="10"/>
    </row>
    <row r="3" spans="1:12" s="13" customFormat="1" ht="12.75" customHeight="1">
      <c r="A3" s="12"/>
      <c r="B3" s="1204" t="s">
        <v>287</v>
      </c>
      <c r="C3" s="1204"/>
      <c r="D3" s="1204"/>
      <c r="E3" s="1204"/>
      <c r="F3" s="1204"/>
      <c r="G3" s="1204"/>
      <c r="H3" s="1204"/>
      <c r="I3" s="1204"/>
    </row>
    <row r="4" spans="1:12" s="11" customFormat="1" ht="5.25" customHeight="1">
      <c r="A4" s="8"/>
      <c r="B4" s="8"/>
      <c r="C4" s="8"/>
      <c r="D4" s="9"/>
      <c r="E4" s="9"/>
      <c r="F4" s="10"/>
      <c r="G4" s="10"/>
      <c r="H4" s="10"/>
      <c r="I4" s="10"/>
      <c r="K4" s="8"/>
      <c r="L4" s="8"/>
    </row>
    <row r="5" spans="1:12" s="7" customFormat="1" ht="15.75" customHeight="1">
      <c r="A5" s="14"/>
      <c r="B5" s="15" t="s">
        <v>704</v>
      </c>
      <c r="C5" s="15"/>
    </row>
    <row r="6" spans="1:12" s="7" customFormat="1" ht="11.25" customHeight="1">
      <c r="A6" s="14"/>
      <c r="B6" s="15"/>
    </row>
    <row r="7" spans="1:12" ht="56.25" customHeight="1">
      <c r="B7" s="1251" t="s">
        <v>705</v>
      </c>
      <c r="C7" s="1251"/>
      <c r="D7" s="1251"/>
      <c r="E7" s="1251"/>
      <c r="F7" s="1251"/>
      <c r="G7" s="1251"/>
      <c r="H7" s="1251"/>
      <c r="I7" s="1251"/>
      <c r="J7" s="1251"/>
      <c r="K7" s="1251"/>
      <c r="L7" s="1251"/>
    </row>
    <row r="8" spans="1:12" ht="12" customHeight="1">
      <c r="B8" s="1252"/>
      <c r="C8" s="1252"/>
      <c r="D8" s="1252"/>
      <c r="E8" s="1252"/>
      <c r="F8" s="1252"/>
      <c r="G8" s="1252"/>
      <c r="H8" s="1252"/>
      <c r="I8" s="1252"/>
      <c r="J8" s="1252"/>
      <c r="K8" s="1252"/>
      <c r="L8" s="1252"/>
    </row>
    <row r="9" spans="1:12" ht="15.75">
      <c r="B9" s="218"/>
      <c r="C9" s="219"/>
      <c r="D9" s="219"/>
      <c r="E9" s="219"/>
      <c r="F9" s="219"/>
      <c r="G9" s="219"/>
      <c r="H9" s="219"/>
      <c r="I9" s="219"/>
      <c r="J9" s="219"/>
      <c r="K9" s="219"/>
      <c r="L9" s="219"/>
    </row>
    <row r="10" spans="1:12" ht="11.25" customHeight="1">
      <c r="A10" s="3"/>
      <c r="B10" s="1244" t="s">
        <v>29</v>
      </c>
      <c r="C10" s="1245"/>
      <c r="D10" s="1094" t="s">
        <v>297</v>
      </c>
      <c r="E10" s="1094" t="s">
        <v>299</v>
      </c>
      <c r="F10" s="1094" t="s">
        <v>301</v>
      </c>
      <c r="G10" s="1094" t="s">
        <v>303</v>
      </c>
      <c r="H10" s="1094"/>
      <c r="I10" s="1094" t="s">
        <v>308</v>
      </c>
      <c r="J10" s="1094" t="s">
        <v>315</v>
      </c>
      <c r="K10" s="1094" t="s">
        <v>317</v>
      </c>
      <c r="L10" s="1094" t="s">
        <v>322</v>
      </c>
    </row>
    <row r="11" spans="1:12" ht="11.25" customHeight="1">
      <c r="A11" s="3"/>
      <c r="B11" s="394"/>
      <c r="C11" s="394"/>
      <c r="D11" s="807"/>
      <c r="E11" s="807"/>
      <c r="F11" s="807"/>
      <c r="G11" s="807"/>
      <c r="H11" s="807"/>
      <c r="I11" s="807"/>
      <c r="J11" s="807"/>
      <c r="K11" s="1253" t="s">
        <v>706</v>
      </c>
      <c r="L11" s="1253"/>
    </row>
    <row r="12" spans="1:12" ht="11.25" customHeight="1">
      <c r="A12" s="3"/>
      <c r="B12" s="394"/>
      <c r="C12" s="394"/>
      <c r="K12" s="1254" t="s">
        <v>707</v>
      </c>
      <c r="L12" s="1254"/>
    </row>
    <row r="13" spans="1:12" ht="11.25" customHeight="1">
      <c r="A13" s="3"/>
      <c r="B13" s="394"/>
      <c r="C13" s="394"/>
      <c r="E13" s="320"/>
      <c r="F13" s="320"/>
      <c r="G13" s="320"/>
      <c r="H13" s="320"/>
      <c r="K13" s="396"/>
      <c r="L13" s="523" t="s">
        <v>708</v>
      </c>
    </row>
    <row r="14" spans="1:12" ht="11.25" customHeight="1">
      <c r="A14" s="3"/>
      <c r="B14" s="394"/>
      <c r="C14" s="394"/>
      <c r="E14" s="320"/>
      <c r="F14" s="320"/>
      <c r="G14" s="320"/>
      <c r="H14" s="320"/>
      <c r="I14" s="1248" t="s">
        <v>709</v>
      </c>
      <c r="J14" s="1248"/>
      <c r="K14" s="396"/>
      <c r="L14" s="523" t="s">
        <v>710</v>
      </c>
    </row>
    <row r="15" spans="1:12" ht="11.25" customHeight="1">
      <c r="A15" s="3"/>
      <c r="B15" s="394"/>
      <c r="C15" s="394"/>
      <c r="E15" s="320"/>
      <c r="F15" s="320"/>
      <c r="G15" s="320"/>
      <c r="H15" s="320"/>
      <c r="I15" s="1248" t="s">
        <v>711</v>
      </c>
      <c r="J15" s="1248"/>
      <c r="K15" s="396"/>
      <c r="L15" s="523" t="s">
        <v>712</v>
      </c>
    </row>
    <row r="16" spans="1:12" ht="11.25" customHeight="1">
      <c r="A16" s="3"/>
      <c r="B16" s="394"/>
      <c r="C16" s="394"/>
      <c r="D16" s="1225" t="s">
        <v>713</v>
      </c>
      <c r="E16" s="1225"/>
      <c r="F16" s="1225"/>
      <c r="G16" s="1225"/>
      <c r="H16" s="320"/>
      <c r="I16" s="1249" t="s">
        <v>714</v>
      </c>
      <c r="J16" s="1249"/>
      <c r="K16" s="396"/>
      <c r="L16" s="523" t="s">
        <v>715</v>
      </c>
    </row>
    <row r="17" spans="1:12" ht="11.25" customHeight="1">
      <c r="A17" s="3"/>
      <c r="B17" s="394"/>
      <c r="C17" s="394"/>
      <c r="E17" s="1241" t="s">
        <v>716</v>
      </c>
      <c r="F17" s="1241"/>
      <c r="G17" s="1241"/>
      <c r="H17" s="320"/>
      <c r="I17" s="523" t="s">
        <v>717</v>
      </c>
      <c r="J17" s="523" t="s">
        <v>718</v>
      </c>
      <c r="K17" s="396"/>
      <c r="L17" s="523" t="s">
        <v>719</v>
      </c>
    </row>
    <row r="18" spans="1:12" s="707" customFormat="1" ht="11.25" customHeight="1">
      <c r="A18" s="163"/>
      <c r="B18" s="343"/>
      <c r="C18" s="343"/>
      <c r="E18" s="708"/>
      <c r="F18" s="708" t="s">
        <v>720</v>
      </c>
      <c r="G18" s="708" t="s">
        <v>720</v>
      </c>
      <c r="H18" s="343"/>
      <c r="I18" s="523" t="s">
        <v>721</v>
      </c>
      <c r="J18" s="523" t="s">
        <v>721</v>
      </c>
      <c r="K18" s="396"/>
      <c r="L18" s="523" t="s">
        <v>722</v>
      </c>
    </row>
    <row r="19" spans="1:12" s="707" customFormat="1" ht="11.25" customHeight="1">
      <c r="A19" s="163"/>
      <c r="B19" s="1242" t="s">
        <v>290</v>
      </c>
      <c r="C19" s="1243"/>
      <c r="D19" s="746" t="s">
        <v>723</v>
      </c>
      <c r="E19" s="747"/>
      <c r="F19" s="745" t="s">
        <v>724</v>
      </c>
      <c r="G19" s="745" t="s">
        <v>725</v>
      </c>
      <c r="H19" s="746"/>
      <c r="I19" s="745" t="s">
        <v>726</v>
      </c>
      <c r="J19" s="745" t="s">
        <v>726</v>
      </c>
      <c r="K19" s="709"/>
      <c r="L19" s="746" t="s">
        <v>727</v>
      </c>
    </row>
    <row r="20" spans="1:12" ht="22.5" customHeight="1">
      <c r="A20" s="3"/>
      <c r="B20" s="772" t="s">
        <v>728</v>
      </c>
      <c r="C20" s="393" t="s">
        <v>729</v>
      </c>
      <c r="D20" s="523"/>
      <c r="E20" s="320"/>
      <c r="F20" s="523"/>
      <c r="G20" s="523"/>
      <c r="H20" s="523"/>
      <c r="I20" s="523"/>
      <c r="J20" s="523"/>
      <c r="K20" s="523"/>
      <c r="L20" s="523"/>
    </row>
    <row r="21" spans="1:12" ht="11.25" customHeight="1">
      <c r="A21" s="3"/>
      <c r="B21" s="453" t="s">
        <v>730</v>
      </c>
      <c r="C21" s="394" t="s">
        <v>731</v>
      </c>
      <c r="D21" s="52">
        <v>24001.930678969398</v>
      </c>
      <c r="E21" s="52">
        <v>14593.3101640932</v>
      </c>
      <c r="F21" s="52">
        <v>344.09450604761997</v>
      </c>
      <c r="G21" s="52">
        <v>276.93220404762002</v>
      </c>
      <c r="H21" s="222">
        <v>-155.92301617938</v>
      </c>
      <c r="I21" s="52">
        <v>-155.92301617938</v>
      </c>
      <c r="J21" s="52">
        <v>-3468.05909570423</v>
      </c>
      <c r="K21" s="52">
        <v>17146.9943935052</v>
      </c>
      <c r="L21" s="52">
        <v>6718.0556350099796</v>
      </c>
    </row>
    <row r="22" spans="1:12" ht="11.25" customHeight="1">
      <c r="A22" s="3"/>
      <c r="B22" s="454" t="s">
        <v>732</v>
      </c>
      <c r="C22" s="653" t="s">
        <v>733</v>
      </c>
      <c r="D22" s="52"/>
      <c r="E22" s="52"/>
      <c r="F22" s="52"/>
      <c r="G22" s="52"/>
      <c r="H22" s="221">
        <v>0</v>
      </c>
      <c r="I22" s="52"/>
      <c r="J22" s="52"/>
      <c r="K22" s="52"/>
      <c r="L22" s="52"/>
    </row>
    <row r="23" spans="1:12" ht="11.25" customHeight="1">
      <c r="A23" s="3"/>
      <c r="B23" s="453" t="s">
        <v>734</v>
      </c>
      <c r="C23" s="653" t="s">
        <v>735</v>
      </c>
      <c r="D23" s="52"/>
      <c r="E23" s="52"/>
      <c r="F23" s="52"/>
      <c r="G23" s="52"/>
      <c r="H23" s="221">
        <v>0</v>
      </c>
      <c r="I23" s="52"/>
      <c r="J23" s="52"/>
      <c r="K23" s="52"/>
      <c r="L23" s="52"/>
    </row>
    <row r="24" spans="1:12" ht="11.25" customHeight="1">
      <c r="A24" s="3"/>
      <c r="B24" s="454" t="s">
        <v>736</v>
      </c>
      <c r="C24" s="653" t="s">
        <v>737</v>
      </c>
      <c r="D24" s="52"/>
      <c r="E24" s="52"/>
      <c r="F24" s="52"/>
      <c r="G24" s="52"/>
      <c r="H24" s="221">
        <v>0</v>
      </c>
      <c r="I24" s="52"/>
      <c r="J24" s="52"/>
      <c r="K24" s="52"/>
      <c r="L24" s="52"/>
    </row>
    <row r="25" spans="1:12" ht="11.25" customHeight="1">
      <c r="A25" s="3"/>
      <c r="B25" s="453" t="s">
        <v>738</v>
      </c>
      <c r="C25" s="653" t="s">
        <v>739</v>
      </c>
      <c r="D25" s="533">
        <v>2.6332270095600001</v>
      </c>
      <c r="E25" s="533">
        <v>17.0177763716</v>
      </c>
      <c r="F25" s="533">
        <v>13.5576163716</v>
      </c>
      <c r="G25" s="533">
        <v>13.5576163716</v>
      </c>
      <c r="H25" s="710">
        <v>-1.0302140099999999E-2</v>
      </c>
      <c r="I25" s="533"/>
      <c r="J25" s="533">
        <v>-11.497472709</v>
      </c>
      <c r="K25" s="533">
        <v>7.1748373626599999</v>
      </c>
      <c r="L25" s="533">
        <v>4.5539729212199997</v>
      </c>
    </row>
    <row r="26" spans="1:12" ht="11.25" customHeight="1">
      <c r="A26" s="3"/>
      <c r="B26" s="454" t="s">
        <v>740</v>
      </c>
      <c r="C26" s="653" t="s">
        <v>741</v>
      </c>
      <c r="D26" s="533">
        <v>21212.308609169198</v>
      </c>
      <c r="E26" s="533">
        <v>14188.332779431999</v>
      </c>
      <c r="F26" s="533">
        <v>156.02385138648</v>
      </c>
      <c r="G26" s="533">
        <v>156.02385138648</v>
      </c>
      <c r="H26" s="710">
        <v>-150.64855303953999</v>
      </c>
      <c r="I26" s="533">
        <v>-150.64855303953999</v>
      </c>
      <c r="J26" s="533">
        <v>-3390.76567030659</v>
      </c>
      <c r="K26" s="533">
        <v>14178.426380835699</v>
      </c>
      <c r="L26" s="533">
        <v>6425.21096189326</v>
      </c>
    </row>
    <row r="27" spans="1:12" ht="11.25" customHeight="1">
      <c r="A27" s="3"/>
      <c r="B27" s="453" t="s">
        <v>742</v>
      </c>
      <c r="C27" s="653" t="s">
        <v>743</v>
      </c>
      <c r="D27" s="533">
        <v>2786.9888427906399</v>
      </c>
      <c r="E27" s="533">
        <v>387.95960828953997</v>
      </c>
      <c r="F27" s="533">
        <v>174.51303828953999</v>
      </c>
      <c r="G27" s="533">
        <v>107.35073628954</v>
      </c>
      <c r="H27" s="710">
        <v>-5.2641609997399996</v>
      </c>
      <c r="I27" s="533">
        <v>-5.2641609997399996</v>
      </c>
      <c r="J27" s="533">
        <v>-65.79595268864</v>
      </c>
      <c r="K27" s="533">
        <v>2961.39317530676</v>
      </c>
      <c r="L27" s="533">
        <v>288.29070019549999</v>
      </c>
    </row>
    <row r="28" spans="1:12" ht="11.25" customHeight="1">
      <c r="A28" s="3"/>
      <c r="B28" s="454" t="s">
        <v>744</v>
      </c>
      <c r="C28" s="394" t="s">
        <v>745</v>
      </c>
      <c r="D28" s="52"/>
      <c r="E28" s="52"/>
      <c r="F28" s="52"/>
      <c r="G28" s="52"/>
      <c r="H28" s="221">
        <v>0</v>
      </c>
      <c r="I28" s="52"/>
      <c r="J28" s="52"/>
      <c r="K28" s="52"/>
      <c r="L28" s="52"/>
    </row>
    <row r="29" spans="1:12" ht="11.25" customHeight="1">
      <c r="A29" s="3"/>
      <c r="B29" s="455" t="s">
        <v>746</v>
      </c>
      <c r="C29" s="456" t="s">
        <v>747</v>
      </c>
      <c r="D29" s="52">
        <v>1160.1858112019499</v>
      </c>
      <c r="E29" s="52">
        <v>247.15281345846</v>
      </c>
      <c r="F29" s="52">
        <v>1.48968945846</v>
      </c>
      <c r="G29" s="52">
        <v>1.48968945846</v>
      </c>
      <c r="H29" s="222">
        <v>20.173513679605001</v>
      </c>
      <c r="I29" s="52">
        <v>20.173513679605001</v>
      </c>
      <c r="J29" s="52"/>
      <c r="K29" s="52">
        <v>532.231434246464</v>
      </c>
      <c r="L29" s="52">
        <v>230.00856653246399</v>
      </c>
    </row>
    <row r="30" spans="1:12" ht="11.25" customHeight="1">
      <c r="A30" s="3"/>
      <c r="B30" s="452">
        <v>100</v>
      </c>
      <c r="C30" s="1095" t="s">
        <v>593</v>
      </c>
      <c r="D30" s="1096">
        <v>25162.116490171349</v>
      </c>
      <c r="E30" s="1096">
        <v>14840.462977551661</v>
      </c>
      <c r="F30" s="1096">
        <v>345.58419550607999</v>
      </c>
      <c r="G30" s="1096">
        <v>278.42189350608004</v>
      </c>
      <c r="H30" s="1096">
        <v>-135.74950249977499</v>
      </c>
      <c r="I30" s="1096">
        <v>-135.74950249977499</v>
      </c>
      <c r="J30" s="1096">
        <v>-3467.6505304283819</v>
      </c>
      <c r="K30" s="1096">
        <v>17679.225827751663</v>
      </c>
      <c r="L30" s="1096">
        <v>6948.0642015424437</v>
      </c>
    </row>
    <row r="31" spans="1:12" ht="11.25" customHeight="1">
      <c r="A31" s="3"/>
      <c r="B31" s="223"/>
      <c r="C31" s="395"/>
      <c r="D31" s="224"/>
      <c r="E31" s="224"/>
      <c r="F31" s="224"/>
      <c r="G31" s="225"/>
      <c r="H31" s="225"/>
      <c r="I31" s="225"/>
      <c r="J31" s="225"/>
      <c r="K31" s="225"/>
      <c r="L31" s="225"/>
    </row>
    <row r="32" spans="1:12" ht="11.25" customHeight="1">
      <c r="A32" s="3"/>
      <c r="B32" s="223"/>
      <c r="C32" s="395"/>
      <c r="D32" s="224"/>
      <c r="E32" s="224"/>
      <c r="F32" s="224"/>
      <c r="G32" s="225"/>
      <c r="H32" s="225"/>
      <c r="I32" s="225"/>
      <c r="J32" s="225"/>
      <c r="K32" s="225"/>
      <c r="L32" s="225"/>
    </row>
    <row r="33" spans="1:12" ht="12" customHeight="1">
      <c r="A33" s="3"/>
      <c r="B33" s="1250"/>
      <c r="C33" s="1250"/>
      <c r="D33" s="1250"/>
      <c r="E33" s="1250"/>
      <c r="F33" s="394"/>
      <c r="G33" s="3"/>
      <c r="H33" s="3"/>
      <c r="I33" s="3"/>
      <c r="J33" s="3"/>
      <c r="K33" s="3"/>
      <c r="L33" s="3"/>
    </row>
    <row r="34" spans="1:12" ht="11.25" customHeight="1">
      <c r="A34" s="3"/>
      <c r="B34" s="1097" t="s">
        <v>748</v>
      </c>
      <c r="C34" s="1098"/>
      <c r="D34" s="1094" t="s">
        <v>297</v>
      </c>
      <c r="E34" s="1094" t="s">
        <v>299</v>
      </c>
      <c r="F34" s="1094" t="s">
        <v>301</v>
      </c>
      <c r="G34" s="1094" t="s">
        <v>303</v>
      </c>
      <c r="H34" s="1094"/>
      <c r="I34" s="1094" t="s">
        <v>308</v>
      </c>
      <c r="J34" s="1094" t="s">
        <v>315</v>
      </c>
      <c r="K34" s="1094" t="s">
        <v>317</v>
      </c>
      <c r="L34" s="1094" t="s">
        <v>322</v>
      </c>
    </row>
    <row r="35" spans="1:12" ht="11.25" customHeight="1">
      <c r="A35" s="3"/>
      <c r="B35" s="394"/>
      <c r="C35" s="394"/>
      <c r="D35" s="807"/>
      <c r="E35" s="807"/>
      <c r="F35" s="807"/>
      <c r="G35" s="807"/>
      <c r="H35" s="807"/>
      <c r="I35" s="807"/>
      <c r="J35" s="807"/>
      <c r="K35" s="1246" t="s">
        <v>706</v>
      </c>
      <c r="L35" s="1246"/>
    </row>
    <row r="36" spans="1:12" ht="11.25" customHeight="1">
      <c r="A36" s="3"/>
      <c r="B36" s="394"/>
      <c r="C36" s="394"/>
      <c r="K36" s="1247" t="s">
        <v>707</v>
      </c>
      <c r="L36" s="1247"/>
    </row>
    <row r="37" spans="1:12" ht="11.25" customHeight="1">
      <c r="A37" s="3"/>
      <c r="B37" s="394"/>
      <c r="C37" s="394"/>
      <c r="E37" s="320"/>
      <c r="F37" s="320"/>
      <c r="G37" s="320"/>
      <c r="H37" s="320"/>
      <c r="K37" s="396"/>
      <c r="L37" s="523" t="s">
        <v>708</v>
      </c>
    </row>
    <row r="38" spans="1:12" ht="11.25" customHeight="1">
      <c r="A38" s="3"/>
      <c r="B38" s="394"/>
      <c r="C38" s="394"/>
      <c r="E38" s="320"/>
      <c r="F38" s="320"/>
      <c r="G38" s="320"/>
      <c r="H38" s="320"/>
      <c r="I38" s="1248" t="s">
        <v>709</v>
      </c>
      <c r="J38" s="1248"/>
      <c r="K38" s="396"/>
      <c r="L38" s="523" t="s">
        <v>710</v>
      </c>
    </row>
    <row r="39" spans="1:12" ht="11.25" customHeight="1">
      <c r="A39" s="3"/>
      <c r="B39" s="394"/>
      <c r="C39" s="394"/>
      <c r="E39" s="320"/>
      <c r="F39" s="320"/>
      <c r="G39" s="320"/>
      <c r="H39" s="320"/>
      <c r="I39" s="1248" t="s">
        <v>711</v>
      </c>
      <c r="J39" s="1248"/>
      <c r="K39" s="396"/>
      <c r="L39" s="523" t="s">
        <v>712</v>
      </c>
    </row>
    <row r="40" spans="1:12" ht="11.25" customHeight="1">
      <c r="A40" s="3"/>
      <c r="B40" s="394"/>
      <c r="C40" s="394"/>
      <c r="D40" s="1225" t="s">
        <v>713</v>
      </c>
      <c r="E40" s="1225"/>
      <c r="F40" s="1225"/>
      <c r="G40" s="1225"/>
      <c r="H40" s="320"/>
      <c r="I40" s="1249" t="s">
        <v>714</v>
      </c>
      <c r="J40" s="1249"/>
      <c r="K40" s="396"/>
      <c r="L40" s="523" t="s">
        <v>715</v>
      </c>
    </row>
    <row r="41" spans="1:12" ht="11.25" customHeight="1">
      <c r="A41" s="3"/>
      <c r="B41" s="394"/>
      <c r="C41" s="394"/>
      <c r="E41" s="1241" t="s">
        <v>716</v>
      </c>
      <c r="F41" s="1241"/>
      <c r="G41" s="1241"/>
      <c r="H41" s="320"/>
      <c r="I41" s="523" t="s">
        <v>717</v>
      </c>
      <c r="J41" s="523" t="s">
        <v>718</v>
      </c>
      <c r="K41" s="396"/>
      <c r="L41" s="523" t="s">
        <v>719</v>
      </c>
    </row>
    <row r="42" spans="1:12" s="707" customFormat="1" ht="11.25" customHeight="1">
      <c r="A42" s="163"/>
      <c r="B42" s="343"/>
      <c r="C42" s="343"/>
      <c r="E42" s="708"/>
      <c r="F42" s="708" t="s">
        <v>720</v>
      </c>
      <c r="G42" s="708" t="s">
        <v>720</v>
      </c>
      <c r="H42" s="343"/>
      <c r="I42" s="523" t="s">
        <v>721</v>
      </c>
      <c r="J42" s="523" t="s">
        <v>721</v>
      </c>
      <c r="K42" s="396"/>
      <c r="L42" s="523" t="s">
        <v>722</v>
      </c>
    </row>
    <row r="43" spans="1:12" s="707" customFormat="1" ht="11.25" customHeight="1">
      <c r="A43" s="163"/>
      <c r="B43" s="1242" t="s">
        <v>290</v>
      </c>
      <c r="C43" s="1243"/>
      <c r="D43" s="746" t="s">
        <v>723</v>
      </c>
      <c r="E43" s="747"/>
      <c r="F43" s="745" t="s">
        <v>724</v>
      </c>
      <c r="G43" s="745" t="s">
        <v>725</v>
      </c>
      <c r="H43" s="746"/>
      <c r="I43" s="745" t="s">
        <v>726</v>
      </c>
      <c r="J43" s="745" t="s">
        <v>726</v>
      </c>
      <c r="K43" s="709"/>
      <c r="L43" s="746" t="s">
        <v>727</v>
      </c>
    </row>
    <row r="44" spans="1:12" ht="22.35" customHeight="1">
      <c r="A44" s="3"/>
      <c r="B44" s="772" t="s">
        <v>728</v>
      </c>
      <c r="C44" s="393" t="s">
        <v>729</v>
      </c>
      <c r="D44" s="523"/>
      <c r="E44" s="320"/>
      <c r="F44" s="523"/>
      <c r="G44" s="523"/>
      <c r="H44" s="523"/>
      <c r="I44" s="523"/>
      <c r="J44" s="523"/>
      <c r="K44" s="523"/>
      <c r="L44" s="523"/>
    </row>
    <row r="45" spans="1:12" ht="11.25" customHeight="1">
      <c r="A45" s="3"/>
      <c r="B45" s="453" t="s">
        <v>730</v>
      </c>
      <c r="C45" s="394" t="s">
        <v>731</v>
      </c>
      <c r="D45" s="52">
        <v>28847.320689332802</v>
      </c>
      <c r="E45" s="52">
        <v>17916.063695331501</v>
      </c>
      <c r="F45" s="52">
        <v>332.60242712234503</v>
      </c>
      <c r="G45" s="52">
        <v>332.60242712234503</v>
      </c>
      <c r="H45" s="222"/>
      <c r="I45" s="52">
        <v>-276.76219014658801</v>
      </c>
      <c r="J45" s="52">
        <v>-5340.8743202608603</v>
      </c>
      <c r="K45" s="52">
        <v>20908.8057597728</v>
      </c>
      <c r="L45" s="52">
        <v>7200.8980191214196</v>
      </c>
    </row>
    <row r="46" spans="1:12" ht="11.25" customHeight="1">
      <c r="A46" s="3"/>
      <c r="B46" s="454" t="s">
        <v>732</v>
      </c>
      <c r="C46" s="653" t="s">
        <v>733</v>
      </c>
      <c r="D46" s="533"/>
      <c r="E46" s="533"/>
      <c r="F46" s="533"/>
      <c r="G46" s="533"/>
      <c r="H46" s="710"/>
      <c r="I46" s="533"/>
      <c r="J46" s="533"/>
      <c r="K46" s="533"/>
      <c r="L46" s="533"/>
    </row>
    <row r="47" spans="1:12" ht="11.25" customHeight="1">
      <c r="A47" s="3"/>
      <c r="B47" s="453" t="s">
        <v>734</v>
      </c>
      <c r="C47" s="653" t="s">
        <v>735</v>
      </c>
      <c r="D47" s="533"/>
      <c r="E47" s="533"/>
      <c r="F47" s="533"/>
      <c r="G47" s="533"/>
      <c r="H47" s="710"/>
      <c r="I47" s="533"/>
      <c r="J47" s="533"/>
      <c r="K47" s="533"/>
      <c r="L47" s="533"/>
    </row>
    <row r="48" spans="1:12" ht="11.25" customHeight="1">
      <c r="A48" s="3"/>
      <c r="B48" s="454" t="s">
        <v>736</v>
      </c>
      <c r="C48" s="653" t="s">
        <v>737</v>
      </c>
      <c r="D48" s="533"/>
      <c r="E48" s="533"/>
      <c r="F48" s="533"/>
      <c r="G48" s="533"/>
      <c r="H48" s="710"/>
      <c r="I48" s="533"/>
      <c r="J48" s="533"/>
      <c r="K48" s="533"/>
      <c r="L48" s="533"/>
    </row>
    <row r="49" spans="1:12" ht="11.25" customHeight="1">
      <c r="A49" s="3"/>
      <c r="B49" s="453" t="s">
        <v>738</v>
      </c>
      <c r="C49" s="653" t="s">
        <v>739</v>
      </c>
      <c r="D49" s="533">
        <v>38.719447089755</v>
      </c>
      <c r="E49" s="533">
        <v>16.1677332163</v>
      </c>
      <c r="F49" s="533">
        <v>13.1120432163</v>
      </c>
      <c r="G49" s="533">
        <v>13.1120432163</v>
      </c>
      <c r="H49" s="710"/>
      <c r="I49" s="533"/>
      <c r="J49" s="533">
        <v>-10.868249802689999</v>
      </c>
      <c r="K49" s="533">
        <v>9.0251678527100001</v>
      </c>
      <c r="L49" s="533">
        <v>4.3651616098949999</v>
      </c>
    </row>
    <row r="50" spans="1:12" ht="11.25" customHeight="1">
      <c r="A50" s="3"/>
      <c r="B50" s="454" t="s">
        <v>740</v>
      </c>
      <c r="C50" s="653" t="s">
        <v>741</v>
      </c>
      <c r="D50" s="533">
        <v>26649.7648244089</v>
      </c>
      <c r="E50" s="533">
        <v>17659.238589626202</v>
      </c>
      <c r="F50" s="533">
        <v>197.411401417105</v>
      </c>
      <c r="G50" s="533">
        <v>197.411401417105</v>
      </c>
      <c r="H50" s="710"/>
      <c r="I50" s="533">
        <v>-271.18321481504296</v>
      </c>
      <c r="J50" s="533">
        <v>-5293.4722014735707</v>
      </c>
      <c r="K50" s="533">
        <v>18793.499904291599</v>
      </c>
      <c r="L50" s="533">
        <v>7024.8618574819602</v>
      </c>
    </row>
    <row r="51" spans="1:12" ht="11.25" customHeight="1">
      <c r="A51" s="3"/>
      <c r="B51" s="453" t="s">
        <v>742</v>
      </c>
      <c r="C51" s="653" t="s">
        <v>743</v>
      </c>
      <c r="D51" s="533">
        <v>2158.8364178341303</v>
      </c>
      <c r="E51" s="533">
        <v>240.65737248893998</v>
      </c>
      <c r="F51" s="533">
        <v>122.07898248894</v>
      </c>
      <c r="G51" s="533">
        <v>122.07898248894</v>
      </c>
      <c r="H51" s="710"/>
      <c r="I51" s="533">
        <v>-5.5389844846049998</v>
      </c>
      <c r="J51" s="533">
        <v>-36.533868984595003</v>
      </c>
      <c r="K51" s="533">
        <v>2106.2806876285404</v>
      </c>
      <c r="L51" s="533">
        <v>171.67100002955999</v>
      </c>
    </row>
    <row r="52" spans="1:12" ht="11.25" customHeight="1">
      <c r="A52" s="3"/>
      <c r="B52" s="454" t="s">
        <v>744</v>
      </c>
      <c r="C52" s="394" t="s">
        <v>745</v>
      </c>
      <c r="D52" s="52"/>
      <c r="E52" s="52"/>
      <c r="F52" s="52"/>
      <c r="G52" s="52"/>
      <c r="H52" s="221"/>
      <c r="I52" s="52"/>
      <c r="J52" s="52"/>
      <c r="K52" s="52"/>
      <c r="L52" s="52"/>
    </row>
    <row r="53" spans="1:12" ht="11.25" customHeight="1">
      <c r="A53" s="3"/>
      <c r="B53" s="455" t="s">
        <v>746</v>
      </c>
      <c r="C53" s="456" t="s">
        <v>747</v>
      </c>
      <c r="D53" s="52">
        <v>1614.0689894756702</v>
      </c>
      <c r="E53" s="52">
        <v>267.10258641409001</v>
      </c>
      <c r="F53" s="52">
        <v>5.3683654140899995</v>
      </c>
      <c r="G53" s="52">
        <v>5.3683654140899995</v>
      </c>
      <c r="H53" s="222"/>
      <c r="I53" s="52">
        <v>-44.974453863517006</v>
      </c>
      <c r="J53" s="52"/>
      <c r="K53" s="52">
        <v>1073.07897560026</v>
      </c>
      <c r="L53" s="52">
        <v>219.36261600265598</v>
      </c>
    </row>
    <row r="54" spans="1:12" ht="11.25" customHeight="1">
      <c r="A54" s="3"/>
      <c r="B54" s="452">
        <v>100</v>
      </c>
      <c r="C54" s="1095" t="s">
        <v>593</v>
      </c>
      <c r="D54" s="1096">
        <v>30461.389678808471</v>
      </c>
      <c r="E54" s="1096">
        <v>18183.166281745591</v>
      </c>
      <c r="F54" s="1096">
        <v>337.97079253643506</v>
      </c>
      <c r="G54" s="1096">
        <v>337.97079253643506</v>
      </c>
      <c r="H54" s="1096"/>
      <c r="I54" s="1096">
        <v>-321.73664401010501</v>
      </c>
      <c r="J54" s="1096">
        <v>-5340.96757500067</v>
      </c>
      <c r="K54" s="1096">
        <v>21981.88473537306</v>
      </c>
      <c r="L54" s="1096">
        <v>7420.2606351240756</v>
      </c>
    </row>
  </sheetData>
  <mergeCells count="21">
    <mergeCell ref="B3:I3"/>
    <mergeCell ref="B7:L7"/>
    <mergeCell ref="B8:L8"/>
    <mergeCell ref="K11:L11"/>
    <mergeCell ref="K12:L12"/>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s>
  <phoneticPr fontId="296"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6"/>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14.28515625" customWidth="1"/>
    <col min="14" max="14" width="11.42578125" customWidth="1"/>
  </cols>
  <sheetData>
    <row r="1" spans="1:17" ht="11.25" customHeight="1"/>
    <row r="2" spans="1:17" ht="5.25" customHeight="1"/>
    <row r="3" spans="1:17" ht="12.75" customHeight="1">
      <c r="B3" s="1204" t="s">
        <v>287</v>
      </c>
      <c r="C3" s="1204"/>
      <c r="D3" s="1204"/>
      <c r="E3" s="1204"/>
      <c r="F3" s="1204"/>
      <c r="G3" s="1204"/>
      <c r="H3" s="1204"/>
    </row>
    <row r="4" spans="1:17" ht="5.25" customHeight="1"/>
    <row r="5" spans="1:17" s="7" customFormat="1" ht="15.75" customHeight="1">
      <c r="A5" s="14"/>
      <c r="B5" s="15" t="s">
        <v>749</v>
      </c>
    </row>
    <row r="6" spans="1:17" ht="11.25" customHeight="1"/>
    <row r="7" spans="1:17" ht="67.5" customHeight="1">
      <c r="B7" s="1257" t="s">
        <v>750</v>
      </c>
      <c r="C7" s="1258"/>
      <c r="D7" s="1258"/>
      <c r="E7" s="1258"/>
      <c r="F7" s="1258"/>
      <c r="G7" s="1258"/>
      <c r="H7" s="1258"/>
      <c r="I7" s="1258"/>
      <c r="J7" s="1258"/>
      <c r="K7" s="394"/>
      <c r="L7" s="394"/>
      <c r="M7" s="394"/>
      <c r="N7" s="394"/>
      <c r="O7" s="394"/>
      <c r="P7" s="394"/>
      <c r="Q7" s="394"/>
    </row>
    <row r="9" spans="1:17" ht="11.25" customHeight="1">
      <c r="B9" s="1244" t="s">
        <v>29</v>
      </c>
      <c r="C9" s="1245"/>
      <c r="D9" s="1099" t="s">
        <v>297</v>
      </c>
      <c r="E9" s="1099" t="s">
        <v>299</v>
      </c>
      <c r="F9" s="1099" t="s">
        <v>301</v>
      </c>
      <c r="G9" s="1100" t="s">
        <v>303</v>
      </c>
      <c r="H9" s="1099" t="s">
        <v>308</v>
      </c>
      <c r="I9" s="1099" t="s">
        <v>315</v>
      </c>
      <c r="J9" s="1099" t="s">
        <v>317</v>
      </c>
    </row>
    <row r="10" spans="1:17" ht="11.25" customHeight="1">
      <c r="B10" s="109"/>
      <c r="C10" s="2"/>
      <c r="D10" s="843"/>
      <c r="E10" s="843"/>
      <c r="F10" s="843"/>
      <c r="G10" s="844"/>
      <c r="H10" s="843"/>
      <c r="I10" s="242" t="s">
        <v>751</v>
      </c>
      <c r="J10" s="242" t="s">
        <v>752</v>
      </c>
    </row>
    <row r="11" spans="1:17" ht="11.25" customHeight="1">
      <c r="B11" s="109"/>
      <c r="C11" s="2"/>
      <c r="D11" s="244"/>
      <c r="E11" s="244"/>
      <c r="F11" s="244"/>
      <c r="G11" s="73"/>
      <c r="H11" s="244"/>
      <c r="I11" s="242" t="s">
        <v>753</v>
      </c>
      <c r="J11" s="242" t="s">
        <v>754</v>
      </c>
    </row>
    <row r="12" spans="1:17" ht="11.25" customHeight="1">
      <c r="B12" s="2"/>
      <c r="C12" s="124"/>
      <c r="D12" s="1259" t="s">
        <v>755</v>
      </c>
      <c r="E12" s="1259"/>
      <c r="F12" s="1259"/>
      <c r="G12" s="1259"/>
      <c r="H12" s="241"/>
      <c r="I12" s="242" t="s">
        <v>756</v>
      </c>
      <c r="J12" s="242" t="s">
        <v>757</v>
      </c>
    </row>
    <row r="13" spans="1:17" ht="11.25" customHeight="1">
      <c r="B13" s="2"/>
      <c r="C13" s="2"/>
      <c r="D13" s="1260"/>
      <c r="E13" s="1260" t="s">
        <v>758</v>
      </c>
      <c r="F13" s="1260"/>
      <c r="G13" s="845" t="s">
        <v>759</v>
      </c>
      <c r="H13" s="241"/>
      <c r="I13" s="242" t="s">
        <v>760</v>
      </c>
      <c r="J13" s="242" t="s">
        <v>761</v>
      </c>
    </row>
    <row r="14" spans="1:17" ht="11.25" customHeight="1">
      <c r="B14" s="2"/>
      <c r="C14" s="2"/>
      <c r="D14" s="1260"/>
      <c r="E14" s="846"/>
      <c r="F14" s="847" t="s">
        <v>759</v>
      </c>
      <c r="G14" s="242" t="s">
        <v>762</v>
      </c>
      <c r="H14" s="242" t="s">
        <v>752</v>
      </c>
      <c r="I14" s="242" t="s">
        <v>763</v>
      </c>
      <c r="J14" s="242" t="s">
        <v>764</v>
      </c>
    </row>
    <row r="15" spans="1:17" ht="11.25" customHeight="1">
      <c r="B15" s="1255" t="s">
        <v>290</v>
      </c>
      <c r="C15" s="1256"/>
      <c r="D15" s="1260"/>
      <c r="E15" s="397"/>
      <c r="F15" s="220" t="s">
        <v>765</v>
      </c>
      <c r="G15" s="243" t="s">
        <v>766</v>
      </c>
      <c r="H15" s="243" t="s">
        <v>766</v>
      </c>
      <c r="I15" s="242" t="s">
        <v>767</v>
      </c>
      <c r="J15" s="242" t="s">
        <v>726</v>
      </c>
    </row>
    <row r="16" spans="1:17" s="317" customFormat="1" ht="11.45" customHeight="1">
      <c r="B16" s="848">
        <v>10</v>
      </c>
      <c r="C16" s="849" t="s">
        <v>768</v>
      </c>
      <c r="D16" s="852">
        <v>2242114.8747356599</v>
      </c>
      <c r="E16" s="852">
        <v>29823.425554354199</v>
      </c>
      <c r="F16" s="852">
        <v>29823.425554354199</v>
      </c>
      <c r="G16" s="852">
        <v>2105702.15015643</v>
      </c>
      <c r="H16" s="853">
        <v>-8897.1909971305704</v>
      </c>
      <c r="I16" s="851"/>
      <c r="J16" s="851"/>
      <c r="N16" s="318"/>
    </row>
    <row r="17" spans="2:10" s="317" customFormat="1" ht="11.45" customHeight="1">
      <c r="B17" s="767">
        <v>20</v>
      </c>
      <c r="C17" s="322" t="s">
        <v>769</v>
      </c>
      <c r="D17" s="323">
        <v>1601628.7359575499</v>
      </c>
      <c r="E17" s="323">
        <v>18190.6227668264</v>
      </c>
      <c r="F17" s="323">
        <v>18190.6227668264</v>
      </c>
      <c r="G17" s="323">
        <v>1523082.65836139</v>
      </c>
      <c r="H17" s="324">
        <v>-5495.2747740008299</v>
      </c>
      <c r="I17" s="322"/>
      <c r="J17" s="322"/>
    </row>
    <row r="18" spans="2:10" s="317" customFormat="1" ht="11.45" customHeight="1">
      <c r="B18" s="767">
        <v>30</v>
      </c>
      <c r="C18" s="322" t="s">
        <v>770</v>
      </c>
      <c r="D18" s="323">
        <v>173659.99054540301</v>
      </c>
      <c r="E18" s="323">
        <v>1062.8438959065199</v>
      </c>
      <c r="F18" s="323">
        <v>1062.8438959065199</v>
      </c>
      <c r="G18" s="323">
        <v>151993.69969647701</v>
      </c>
      <c r="H18" s="324">
        <v>-172.53502494157999</v>
      </c>
      <c r="I18" s="322"/>
      <c r="J18" s="322"/>
    </row>
    <row r="19" spans="2:10" s="317" customFormat="1" ht="11.45" customHeight="1">
      <c r="B19" s="767">
        <v>40</v>
      </c>
      <c r="C19" s="322" t="s">
        <v>771</v>
      </c>
      <c r="D19" s="323">
        <v>47125.703701439903</v>
      </c>
      <c r="E19" s="323">
        <v>8.0231892609000006</v>
      </c>
      <c r="F19" s="323">
        <v>8.0231892609000006</v>
      </c>
      <c r="G19" s="323">
        <v>42795.168566260501</v>
      </c>
      <c r="H19" s="324">
        <v>-80.252018222839993</v>
      </c>
      <c r="I19" s="322"/>
      <c r="J19" s="322"/>
    </row>
    <row r="20" spans="2:10" s="317" customFormat="1" ht="11.45" customHeight="1">
      <c r="B20" s="767">
        <v>50</v>
      </c>
      <c r="C20" s="322" t="s">
        <v>772</v>
      </c>
      <c r="D20" s="323">
        <v>71631.430765327197</v>
      </c>
      <c r="E20" s="323">
        <v>1194.04036280792</v>
      </c>
      <c r="F20" s="323">
        <v>1194.04036280792</v>
      </c>
      <c r="G20" s="323">
        <v>71266.622306460005</v>
      </c>
      <c r="H20" s="324">
        <v>-429.75731955883202</v>
      </c>
      <c r="I20" s="322"/>
      <c r="J20" s="322"/>
    </row>
    <row r="21" spans="2:10" s="317" customFormat="1" ht="11.45" customHeight="1">
      <c r="B21" s="767">
        <v>60</v>
      </c>
      <c r="C21" s="322" t="s">
        <v>773</v>
      </c>
      <c r="D21" s="323">
        <v>38874.346337729803</v>
      </c>
      <c r="E21" s="323">
        <v>251.16449282956799</v>
      </c>
      <c r="F21" s="323">
        <v>251.16449282956799</v>
      </c>
      <c r="G21" s="323">
        <v>31646.6132277576</v>
      </c>
      <c r="H21" s="324">
        <v>-82.602117742923994</v>
      </c>
      <c r="I21" s="322"/>
      <c r="J21" s="322"/>
    </row>
    <row r="22" spans="2:10" s="317" customFormat="1" ht="11.45" customHeight="1">
      <c r="B22" s="767">
        <v>70</v>
      </c>
      <c r="C22" s="322" t="s">
        <v>676</v>
      </c>
      <c r="D22" s="323">
        <v>37752.03</v>
      </c>
      <c r="E22" s="323"/>
      <c r="F22" s="323"/>
      <c r="G22" s="323">
        <v>13474</v>
      </c>
      <c r="H22" s="324"/>
      <c r="I22" s="322"/>
      <c r="J22" s="322"/>
    </row>
    <row r="23" spans="2:10" s="317" customFormat="1" ht="11.45" customHeight="1">
      <c r="B23" s="767">
        <v>80</v>
      </c>
      <c r="C23" s="322" t="s">
        <v>774</v>
      </c>
      <c r="D23" s="323">
        <v>271442.63742821012</v>
      </c>
      <c r="E23" s="323">
        <v>9116.7308467228886</v>
      </c>
      <c r="F23" s="323">
        <v>9116.7308467228886</v>
      </c>
      <c r="G23" s="323">
        <v>271443.38799808483</v>
      </c>
      <c r="H23" s="324">
        <v>-2636.7697426635646</v>
      </c>
      <c r="I23" s="322"/>
      <c r="J23" s="322"/>
    </row>
    <row r="24" spans="2:10" s="317" customFormat="1" ht="11.45" customHeight="1">
      <c r="B24" s="805">
        <v>90</v>
      </c>
      <c r="C24" s="325" t="s">
        <v>775</v>
      </c>
      <c r="D24" s="525">
        <v>799353.08058144804</v>
      </c>
      <c r="E24" s="525">
        <v>4838.2027262546098</v>
      </c>
      <c r="F24" s="526">
        <v>4838.2027266882096</v>
      </c>
      <c r="G24" s="526"/>
      <c r="H24" s="525"/>
      <c r="I24" s="524">
        <v>-645.65518714859695</v>
      </c>
      <c r="J24" s="322"/>
    </row>
    <row r="25" spans="2:10" s="317" customFormat="1" ht="11.45" customHeight="1">
      <c r="B25" s="278">
        <v>100</v>
      </c>
      <c r="C25" s="322" t="s">
        <v>769</v>
      </c>
      <c r="D25" s="323">
        <v>542705.93532671605</v>
      </c>
      <c r="E25" s="323">
        <v>1646.1876332127999</v>
      </c>
      <c r="F25" s="323">
        <v>1646.1876342128</v>
      </c>
      <c r="G25" s="323"/>
      <c r="H25" s="322"/>
      <c r="I25" s="324">
        <v>-301.91187867699199</v>
      </c>
      <c r="J25" s="322"/>
    </row>
    <row r="26" spans="2:10" s="317" customFormat="1" ht="11.45" customHeight="1">
      <c r="B26" s="767">
        <v>110</v>
      </c>
      <c r="C26" s="322" t="s">
        <v>771</v>
      </c>
      <c r="D26" s="323">
        <v>67388.264978575797</v>
      </c>
      <c r="E26" s="323">
        <v>75.446516606000003</v>
      </c>
      <c r="F26" s="323">
        <v>75.446516606000003</v>
      </c>
      <c r="G26" s="323"/>
      <c r="H26" s="322"/>
      <c r="I26" s="324">
        <v>-68.194069393519996</v>
      </c>
      <c r="J26" s="322"/>
    </row>
    <row r="27" spans="2:10" s="317" customFormat="1" ht="11.45" customHeight="1">
      <c r="B27" s="767">
        <v>120</v>
      </c>
      <c r="C27" s="322" t="s">
        <v>773</v>
      </c>
      <c r="D27" s="323">
        <v>66797.289759448206</v>
      </c>
      <c r="E27" s="323">
        <v>2.4301887500000001</v>
      </c>
      <c r="F27" s="323">
        <v>2.4301887500000001</v>
      </c>
      <c r="G27" s="323"/>
      <c r="H27" s="322"/>
      <c r="I27" s="324">
        <v>-22.620368022400001</v>
      </c>
      <c r="J27" s="322"/>
    </row>
    <row r="28" spans="2:10" s="317" customFormat="1" ht="11.45" customHeight="1">
      <c r="B28" s="767">
        <v>120</v>
      </c>
      <c r="C28" s="322" t="s">
        <v>772</v>
      </c>
      <c r="D28" s="323">
        <v>34310.737256633598</v>
      </c>
      <c r="E28" s="323">
        <v>42.9277949664</v>
      </c>
      <c r="F28" s="323">
        <v>42.927794400000003</v>
      </c>
      <c r="G28" s="323"/>
      <c r="H28" s="322"/>
      <c r="I28" s="324">
        <v>-8.5766926231680003</v>
      </c>
      <c r="J28" s="322"/>
    </row>
    <row r="29" spans="2:10" s="317" customFormat="1" ht="11.45" customHeight="1">
      <c r="B29" s="767">
        <v>130</v>
      </c>
      <c r="C29" s="322" t="s">
        <v>776</v>
      </c>
      <c r="D29" s="323">
        <v>11585.921172071499</v>
      </c>
      <c r="E29" s="323">
        <v>3.1100573753690002</v>
      </c>
      <c r="F29" s="323">
        <v>3.1100573753690002</v>
      </c>
      <c r="G29" s="323"/>
      <c r="H29" s="322"/>
      <c r="I29" s="324">
        <v>-10.275441341114</v>
      </c>
      <c r="J29" s="322"/>
    </row>
    <row r="30" spans="2:10" s="317" customFormat="1" ht="11.45" customHeight="1">
      <c r="B30" s="767">
        <v>140</v>
      </c>
      <c r="C30" s="322" t="s">
        <v>774</v>
      </c>
      <c r="D30" s="323">
        <v>76564.932088002883</v>
      </c>
      <c r="E30" s="323">
        <v>3068.100535344041</v>
      </c>
      <c r="F30" s="323">
        <v>3068.100535344041</v>
      </c>
      <c r="G30" s="323"/>
      <c r="H30" s="322"/>
      <c r="I30" s="324">
        <v>-234.07673709140295</v>
      </c>
      <c r="J30" s="322"/>
    </row>
    <row r="31" spans="2:10" s="317" customFormat="1" ht="11.45" customHeight="1">
      <c r="B31" s="768">
        <v>150</v>
      </c>
      <c r="C31" s="328" t="s">
        <v>593</v>
      </c>
      <c r="D31" s="329">
        <v>3041467.955317108</v>
      </c>
      <c r="E31" s="329">
        <v>34661.628280608806</v>
      </c>
      <c r="F31" s="329">
        <v>34661.628281042409</v>
      </c>
      <c r="G31" s="329">
        <v>2105702.15015643</v>
      </c>
      <c r="H31" s="330">
        <v>-8897.1909971305704</v>
      </c>
      <c r="I31" s="330">
        <v>-645.65518714859695</v>
      </c>
      <c r="J31" s="329"/>
    </row>
    <row r="32" spans="2:10">
      <c r="B32" s="3"/>
      <c r="C32" s="3"/>
      <c r="D32" s="3"/>
      <c r="E32" s="3"/>
      <c r="F32" s="3"/>
      <c r="G32" s="3"/>
      <c r="H32" s="3"/>
      <c r="I32" s="3"/>
      <c r="J32" s="3"/>
    </row>
    <row r="33" spans="2:14">
      <c r="B33" s="3"/>
      <c r="C33" s="3"/>
      <c r="D33" s="3"/>
      <c r="E33" s="3"/>
      <c r="F33" s="3"/>
      <c r="G33" s="3"/>
      <c r="H33" s="3"/>
      <c r="I33" s="3"/>
      <c r="J33" s="3"/>
    </row>
    <row r="34" spans="2:14" ht="11.25" customHeight="1">
      <c r="B34" s="354" t="s">
        <v>748</v>
      </c>
      <c r="C34" s="1101"/>
      <c r="D34" s="1099" t="s">
        <v>297</v>
      </c>
      <c r="E34" s="1099" t="s">
        <v>299</v>
      </c>
      <c r="F34" s="1099" t="s">
        <v>301</v>
      </c>
      <c r="G34" s="1100" t="s">
        <v>303</v>
      </c>
      <c r="H34" s="1099" t="s">
        <v>308</v>
      </c>
      <c r="I34" s="1099" t="s">
        <v>315</v>
      </c>
      <c r="J34" s="1099" t="s">
        <v>317</v>
      </c>
    </row>
    <row r="35" spans="2:14" ht="11.25" customHeight="1">
      <c r="B35" s="109"/>
      <c r="C35" s="2"/>
      <c r="D35" s="843"/>
      <c r="E35" s="843"/>
      <c r="F35" s="843"/>
      <c r="G35" s="844"/>
      <c r="H35" s="843"/>
      <c r="I35" s="242" t="s">
        <v>751</v>
      </c>
      <c r="J35" s="242" t="s">
        <v>752</v>
      </c>
    </row>
    <row r="36" spans="2:14" ht="11.25" customHeight="1">
      <c r="B36" s="109"/>
      <c r="C36" s="2"/>
      <c r="D36" s="244"/>
      <c r="E36" s="244"/>
      <c r="F36" s="244"/>
      <c r="G36" s="73"/>
      <c r="H36" s="244"/>
      <c r="I36" s="242" t="s">
        <v>753</v>
      </c>
      <c r="J36" s="242" t="s">
        <v>754</v>
      </c>
    </row>
    <row r="37" spans="2:14" ht="11.25" customHeight="1">
      <c r="B37" s="2"/>
      <c r="C37" s="124"/>
      <c r="D37" s="1259" t="s">
        <v>755</v>
      </c>
      <c r="E37" s="1259"/>
      <c r="F37" s="1259"/>
      <c r="G37" s="1259"/>
      <c r="H37" s="241"/>
      <c r="I37" s="242" t="s">
        <v>756</v>
      </c>
      <c r="J37" s="242" t="s">
        <v>757</v>
      </c>
    </row>
    <row r="38" spans="2:14" ht="11.25" customHeight="1">
      <c r="B38" s="2"/>
      <c r="C38" s="2"/>
      <c r="D38" s="1260"/>
      <c r="E38" s="1260" t="s">
        <v>758</v>
      </c>
      <c r="F38" s="1260"/>
      <c r="G38" s="845" t="s">
        <v>759</v>
      </c>
      <c r="H38" s="241"/>
      <c r="I38" s="242" t="s">
        <v>760</v>
      </c>
      <c r="J38" s="242" t="s">
        <v>761</v>
      </c>
    </row>
    <row r="39" spans="2:14" ht="11.25" customHeight="1">
      <c r="B39" s="2"/>
      <c r="C39" s="2"/>
      <c r="D39" s="1260"/>
      <c r="E39" s="846"/>
      <c r="F39" s="847" t="s">
        <v>759</v>
      </c>
      <c r="G39" s="242" t="s">
        <v>762</v>
      </c>
      <c r="H39" s="242" t="s">
        <v>752</v>
      </c>
      <c r="I39" s="242" t="s">
        <v>763</v>
      </c>
      <c r="J39" s="242" t="s">
        <v>764</v>
      </c>
    </row>
    <row r="40" spans="2:14" ht="11.25" customHeight="1">
      <c r="B40" s="1255" t="s">
        <v>290</v>
      </c>
      <c r="C40" s="1256"/>
      <c r="D40" s="1260"/>
      <c r="E40" s="397"/>
      <c r="F40" s="220" t="s">
        <v>765</v>
      </c>
      <c r="G40" s="243" t="s">
        <v>766</v>
      </c>
      <c r="H40" s="243" t="s">
        <v>766</v>
      </c>
      <c r="I40" s="242" t="s">
        <v>767</v>
      </c>
      <c r="J40" s="242" t="s">
        <v>726</v>
      </c>
    </row>
    <row r="41" spans="2:14" s="317" customFormat="1" ht="11.45" customHeight="1">
      <c r="B41" s="848">
        <v>10</v>
      </c>
      <c r="C41" s="849" t="s">
        <v>768</v>
      </c>
      <c r="D41" s="852">
        <v>2329804.2101081298</v>
      </c>
      <c r="E41" s="852">
        <v>31466.921720261998</v>
      </c>
      <c r="F41" s="852">
        <v>31466.921720261998</v>
      </c>
      <c r="G41" s="852">
        <v>2174053.7434074502</v>
      </c>
      <c r="H41" s="853">
        <v>-10180.308115142199</v>
      </c>
      <c r="I41" s="851"/>
      <c r="J41" s="851"/>
      <c r="N41" s="318"/>
    </row>
    <row r="42" spans="2:14" s="317" customFormat="1" ht="11.45" customHeight="1">
      <c r="B42" s="767">
        <v>20</v>
      </c>
      <c r="C42" s="322" t="s">
        <v>769</v>
      </c>
      <c r="D42" s="323">
        <v>1434129.3327643799</v>
      </c>
      <c r="E42" s="323">
        <v>17172.505216477497</v>
      </c>
      <c r="F42" s="323">
        <v>17172.505216477497</v>
      </c>
      <c r="G42" s="323">
        <v>1362361.2869013802</v>
      </c>
      <c r="H42" s="324">
        <v>-5032.4761275082601</v>
      </c>
      <c r="I42" s="322"/>
      <c r="J42" s="322"/>
    </row>
    <row r="43" spans="2:14" s="317" customFormat="1" ht="11.45" customHeight="1">
      <c r="B43" s="767">
        <v>30</v>
      </c>
      <c r="C43" s="322" t="s">
        <v>770</v>
      </c>
      <c r="D43" s="323">
        <v>277159.36611873802</v>
      </c>
      <c r="E43" s="323">
        <v>1.48493894397</v>
      </c>
      <c r="F43" s="323">
        <v>1.48493894397</v>
      </c>
      <c r="G43" s="323">
        <v>267436.03994873801</v>
      </c>
      <c r="H43" s="324">
        <v>-7.9434581579019996</v>
      </c>
      <c r="I43" s="322"/>
      <c r="J43" s="322"/>
    </row>
    <row r="44" spans="2:14" s="317" customFormat="1" ht="11.45" customHeight="1">
      <c r="B44" s="767">
        <v>40</v>
      </c>
      <c r="C44" s="322" t="s">
        <v>771</v>
      </c>
      <c r="D44" s="323">
        <v>172478.52458539998</v>
      </c>
      <c r="E44" s="323">
        <v>1072.7366446716001</v>
      </c>
      <c r="F44" s="323">
        <v>1072.7366446716001</v>
      </c>
      <c r="G44" s="323">
        <v>140208.460692113</v>
      </c>
      <c r="H44" s="324">
        <v>-243.85882293030201</v>
      </c>
      <c r="I44" s="322"/>
      <c r="J44" s="322"/>
    </row>
    <row r="45" spans="2:14" s="317" customFormat="1" ht="11.45" customHeight="1">
      <c r="B45" s="767">
        <v>50</v>
      </c>
      <c r="C45" s="322" t="s">
        <v>772</v>
      </c>
      <c r="D45" s="323">
        <v>45318.344820712402</v>
      </c>
      <c r="E45" s="323">
        <v>126.77488879581</v>
      </c>
      <c r="F45" s="323">
        <v>126.77488879581</v>
      </c>
      <c r="G45" s="323">
        <v>42546.137734865893</v>
      </c>
      <c r="H45" s="324">
        <v>-69.505814923815009</v>
      </c>
      <c r="I45" s="322"/>
      <c r="J45" s="322"/>
    </row>
    <row r="46" spans="2:14" s="317" customFormat="1" ht="11.45" customHeight="1">
      <c r="B46" s="767">
        <v>60</v>
      </c>
      <c r="C46" s="322" t="s">
        <v>773</v>
      </c>
      <c r="D46" s="323">
        <v>52129.995849783802</v>
      </c>
      <c r="E46" s="323">
        <v>1407.0028878262799</v>
      </c>
      <c r="F46" s="323">
        <v>1407.0028878262799</v>
      </c>
      <c r="G46" s="323">
        <v>51757.863519783801</v>
      </c>
      <c r="H46" s="324">
        <v>-386.99816129348301</v>
      </c>
      <c r="I46" s="322"/>
      <c r="J46" s="322"/>
    </row>
    <row r="47" spans="2:14" s="317" customFormat="1" ht="11.45" customHeight="1">
      <c r="B47" s="767">
        <v>70</v>
      </c>
      <c r="C47" s="322" t="s">
        <v>676</v>
      </c>
      <c r="D47" s="323">
        <v>34023.591999999997</v>
      </c>
      <c r="E47" s="323"/>
      <c r="F47" s="323"/>
      <c r="G47" s="323"/>
      <c r="H47" s="324"/>
      <c r="I47" s="322"/>
      <c r="J47" s="322"/>
    </row>
    <row r="48" spans="2:14" s="317" customFormat="1" ht="11.45" customHeight="1">
      <c r="B48" s="767">
        <v>80</v>
      </c>
      <c r="C48" s="322" t="s">
        <v>774</v>
      </c>
      <c r="D48" s="323">
        <v>314565.05396911566</v>
      </c>
      <c r="E48" s="323">
        <v>11686.417143546842</v>
      </c>
      <c r="F48" s="323">
        <v>11686.417143546842</v>
      </c>
      <c r="G48" s="323">
        <v>309743.95461056929</v>
      </c>
      <c r="H48" s="324">
        <v>-4439.5257303284379</v>
      </c>
      <c r="I48" s="322"/>
      <c r="J48" s="322"/>
    </row>
    <row r="49" spans="2:10" s="317" customFormat="1" ht="11.45" customHeight="1">
      <c r="B49" s="805">
        <v>90</v>
      </c>
      <c r="C49" s="325" t="s">
        <v>775</v>
      </c>
      <c r="D49" s="525">
        <v>773481.20130057901</v>
      </c>
      <c r="E49" s="525">
        <v>5356.2890365094399</v>
      </c>
      <c r="F49" s="525">
        <v>5356.2890365094399</v>
      </c>
      <c r="G49" s="526"/>
      <c r="H49" s="525"/>
      <c r="I49" s="524">
        <v>-1221.42267460378</v>
      </c>
      <c r="J49" s="322"/>
    </row>
    <row r="50" spans="2:10" s="317" customFormat="1" ht="11.45" customHeight="1">
      <c r="B50" s="278">
        <v>100</v>
      </c>
      <c r="C50" s="322" t="s">
        <v>769</v>
      </c>
      <c r="D50" s="323">
        <v>511373.95759138296</v>
      </c>
      <c r="E50" s="323">
        <v>1597.4245638852001</v>
      </c>
      <c r="F50" s="323">
        <v>1597.4245638852001</v>
      </c>
      <c r="G50" s="326"/>
      <c r="H50" s="322"/>
      <c r="I50" s="324">
        <v>-490.02983763895998</v>
      </c>
      <c r="J50" s="322"/>
    </row>
    <row r="51" spans="2:10" s="317" customFormat="1" ht="11.45" customHeight="1">
      <c r="B51" s="767">
        <v>110</v>
      </c>
      <c r="C51" s="322" t="s">
        <v>771</v>
      </c>
      <c r="D51" s="323">
        <v>74073.190615719504</v>
      </c>
      <c r="E51" s="323">
        <v>52.099986974619995</v>
      </c>
      <c r="F51" s="323">
        <v>52.099986974619995</v>
      </c>
      <c r="G51" s="326"/>
      <c r="H51" s="322"/>
      <c r="I51" s="324">
        <v>-67.768230774271998</v>
      </c>
      <c r="J51" s="322"/>
    </row>
    <row r="52" spans="2:10" s="317" customFormat="1" ht="11.45" customHeight="1">
      <c r="B52" s="767">
        <v>120</v>
      </c>
      <c r="C52" s="322" t="s">
        <v>773</v>
      </c>
      <c r="D52" s="323">
        <v>62054.6058954412</v>
      </c>
      <c r="E52" s="323">
        <v>0.5855499999999999</v>
      </c>
      <c r="F52" s="323">
        <v>0.5855499999999999</v>
      </c>
      <c r="G52" s="326"/>
      <c r="H52" s="322"/>
      <c r="I52" s="324">
        <v>-21.614926162983998</v>
      </c>
      <c r="J52" s="322"/>
    </row>
    <row r="53" spans="2:10" s="317" customFormat="1" ht="11.45" customHeight="1">
      <c r="B53" s="767">
        <v>120</v>
      </c>
      <c r="C53" s="322" t="s">
        <v>772</v>
      </c>
      <c r="D53" s="323">
        <v>31011.540332837398</v>
      </c>
      <c r="E53" s="323">
        <v>95.855204658879998</v>
      </c>
      <c r="F53" s="323">
        <v>95.855204658879998</v>
      </c>
      <c r="G53" s="326"/>
      <c r="H53" s="322"/>
      <c r="I53" s="324">
        <v>-20.843745074523</v>
      </c>
      <c r="J53" s="322"/>
    </row>
    <row r="54" spans="2:10" s="317" customFormat="1" ht="11.45" customHeight="1">
      <c r="B54" s="767">
        <v>130</v>
      </c>
      <c r="C54" s="322" t="s">
        <v>776</v>
      </c>
      <c r="D54" s="323">
        <v>12215.8116428413</v>
      </c>
      <c r="E54" s="323">
        <v>2.9353956213550001</v>
      </c>
      <c r="F54" s="323">
        <v>2.9353956213550001</v>
      </c>
      <c r="G54" s="326"/>
      <c r="H54" s="322"/>
      <c r="I54" s="324">
        <v>-15.634020721026999</v>
      </c>
      <c r="J54" s="322"/>
    </row>
    <row r="55" spans="2:10" s="317" customFormat="1" ht="11.45" customHeight="1">
      <c r="B55" s="767">
        <v>140</v>
      </c>
      <c r="C55" s="322" t="s">
        <v>774</v>
      </c>
      <c r="D55" s="323">
        <v>82752.095222356642</v>
      </c>
      <c r="E55" s="323">
        <v>3607.388335369385</v>
      </c>
      <c r="F55" s="323">
        <v>3607.388335369385</v>
      </c>
      <c r="G55" s="326"/>
      <c r="H55" s="322"/>
      <c r="I55" s="854">
        <v>-605.53191423201395</v>
      </c>
      <c r="J55" s="322"/>
    </row>
    <row r="56" spans="2:10" s="317" customFormat="1" ht="11.45" customHeight="1">
      <c r="B56" s="768">
        <v>150</v>
      </c>
      <c r="C56" s="328" t="s">
        <v>593</v>
      </c>
      <c r="D56" s="329">
        <v>3103285.4114087089</v>
      </c>
      <c r="E56" s="329">
        <v>36823.210756771441</v>
      </c>
      <c r="F56" s="329">
        <v>36823.210756771441</v>
      </c>
      <c r="G56" s="329">
        <v>2174053.7434074502</v>
      </c>
      <c r="H56" s="330">
        <v>-10180.308115142199</v>
      </c>
      <c r="I56" s="855">
        <v>-1221.42267460378</v>
      </c>
      <c r="J56" s="329"/>
    </row>
  </sheetData>
  <mergeCells count="11">
    <mergeCell ref="B3:H3"/>
    <mergeCell ref="B15:C15"/>
    <mergeCell ref="B7:J7"/>
    <mergeCell ref="D37:G37"/>
    <mergeCell ref="D38:D40"/>
    <mergeCell ref="E38:F38"/>
    <mergeCell ref="B40:C40"/>
    <mergeCell ref="B9:C9"/>
    <mergeCell ref="D12:G12"/>
    <mergeCell ref="D13:D15"/>
    <mergeCell ref="E13:F13"/>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1"/>
  <sheetViews>
    <sheetView showGridLines="0" showRowColHeaders="0" workbookViewId="0"/>
  </sheetViews>
  <sheetFormatPr baseColWidth="10" defaultColWidth="11.42578125" defaultRowHeight="11.25"/>
  <cols>
    <col min="1" max="1" width="2.7109375" style="95" customWidth="1"/>
    <col min="2" max="2" width="4.85546875" style="95" customWidth="1"/>
    <col min="3" max="3" width="44.42578125" style="95" customWidth="1"/>
    <col min="4" max="9" width="22.7109375" style="95" customWidth="1"/>
    <col min="10" max="16384" width="11.42578125" style="95"/>
  </cols>
  <sheetData>
    <row r="1" spans="1:18" ht="11.25" customHeight="1"/>
    <row r="2" spans="1:18" ht="5.25" customHeight="1"/>
    <row r="3" spans="1:18" ht="12.75" customHeight="1">
      <c r="B3" s="1204" t="s">
        <v>287</v>
      </c>
      <c r="C3" s="1204"/>
      <c r="D3" s="1204"/>
      <c r="E3" s="1204"/>
      <c r="F3" s="1204"/>
      <c r="G3" s="1204"/>
      <c r="H3" s="1204"/>
    </row>
    <row r="4" spans="1:18" ht="5.25" customHeight="1"/>
    <row r="5" spans="1:18" s="260" customFormat="1" ht="15.75">
      <c r="A5" s="258"/>
      <c r="B5" s="259" t="s">
        <v>777</v>
      </c>
    </row>
    <row r="6" spans="1:18" s="260" customFormat="1" ht="11.25" customHeight="1">
      <c r="A6" s="258"/>
      <c r="B6" s="259"/>
    </row>
    <row r="7" spans="1:18" s="260" customFormat="1" ht="45" customHeight="1">
      <c r="A7" s="258"/>
      <c r="B7" s="1264" t="s">
        <v>778</v>
      </c>
      <c r="C7" s="1264"/>
      <c r="D7" s="1264"/>
      <c r="E7" s="1264"/>
      <c r="F7" s="1264"/>
      <c r="G7" s="1264"/>
      <c r="H7" s="1264"/>
      <c r="I7" s="1264"/>
      <c r="J7" s="226"/>
      <c r="K7" s="226"/>
      <c r="L7" s="226"/>
      <c r="M7" s="226"/>
      <c r="N7" s="226"/>
      <c r="O7" s="226"/>
      <c r="P7" s="226"/>
      <c r="Q7" s="226"/>
      <c r="R7" s="226"/>
    </row>
    <row r="8" spans="1:18" s="260" customFormat="1" ht="11.25" customHeight="1">
      <c r="A8" s="258"/>
      <c r="B8" s="398"/>
      <c r="C8" s="398"/>
      <c r="D8" s="398"/>
      <c r="E8" s="398"/>
      <c r="F8" s="398"/>
      <c r="G8" s="398"/>
      <c r="H8" s="398"/>
      <c r="I8" s="398"/>
      <c r="J8" s="226"/>
      <c r="K8" s="226"/>
      <c r="L8" s="226"/>
      <c r="M8" s="226"/>
      <c r="N8" s="226"/>
      <c r="O8" s="226"/>
      <c r="P8" s="226"/>
      <c r="Q8" s="226"/>
      <c r="R8" s="226"/>
    </row>
    <row r="9" spans="1:18" ht="11.25" customHeight="1"/>
    <row r="10" spans="1:18" ht="11.25" customHeight="1">
      <c r="B10" s="1244" t="s">
        <v>29</v>
      </c>
      <c r="C10" s="1245"/>
      <c r="D10" s="1102" t="s">
        <v>297</v>
      </c>
      <c r="E10" s="1102" t="s">
        <v>299</v>
      </c>
      <c r="F10" s="1102" t="s">
        <v>301</v>
      </c>
      <c r="G10" s="1103" t="s">
        <v>303</v>
      </c>
      <c r="H10" s="1102" t="s">
        <v>308</v>
      </c>
      <c r="I10" s="1102" t="s">
        <v>315</v>
      </c>
    </row>
    <row r="11" spans="1:18">
      <c r="B11" s="261"/>
      <c r="C11" s="261"/>
      <c r="D11" s="1263" t="s">
        <v>779</v>
      </c>
      <c r="E11" s="1263"/>
      <c r="F11" s="1263"/>
      <c r="G11" s="1263"/>
      <c r="I11" s="856" t="s">
        <v>780</v>
      </c>
    </row>
    <row r="12" spans="1:18">
      <c r="B12" s="261"/>
      <c r="C12" s="261"/>
      <c r="D12" s="1263"/>
      <c r="E12" s="1263" t="s">
        <v>781</v>
      </c>
      <c r="F12" s="1263"/>
      <c r="G12" s="857" t="s">
        <v>782</v>
      </c>
      <c r="H12" s="857" t="s">
        <v>783</v>
      </c>
      <c r="I12" s="281" t="s">
        <v>784</v>
      </c>
    </row>
    <row r="13" spans="1:18">
      <c r="B13" s="344" t="s">
        <v>290</v>
      </c>
      <c r="C13" s="261"/>
      <c r="D13" s="1263"/>
      <c r="E13" s="858"/>
      <c r="F13" s="280" t="s">
        <v>785</v>
      </c>
      <c r="G13" s="280" t="s">
        <v>786</v>
      </c>
      <c r="H13" s="280" t="s">
        <v>766</v>
      </c>
      <c r="I13" s="281" t="s">
        <v>787</v>
      </c>
    </row>
    <row r="14" spans="1:18" ht="11.25" customHeight="1">
      <c r="B14" s="859" t="s">
        <v>730</v>
      </c>
      <c r="C14" s="860" t="s">
        <v>788</v>
      </c>
      <c r="D14" s="861">
        <v>40987.661669000001</v>
      </c>
      <c r="E14" s="861">
        <v>106.30230299999998</v>
      </c>
      <c r="F14" s="861">
        <v>106.30230299999998</v>
      </c>
      <c r="G14" s="861">
        <v>40987.661669000001</v>
      </c>
      <c r="H14" s="862">
        <v>-57.486570999999998</v>
      </c>
      <c r="I14" s="861"/>
    </row>
    <row r="15" spans="1:18" ht="11.25" customHeight="1">
      <c r="B15" s="773" t="s">
        <v>732</v>
      </c>
      <c r="C15" s="262" t="s">
        <v>789</v>
      </c>
      <c r="D15" s="293">
        <v>30811.495583</v>
      </c>
      <c r="E15" s="293">
        <v>5337.6072599999998</v>
      </c>
      <c r="F15" s="293">
        <v>5337.6072599999998</v>
      </c>
      <c r="G15" s="293">
        <v>30811.495583</v>
      </c>
      <c r="H15" s="294">
        <v>-796.79032600000005</v>
      </c>
      <c r="I15" s="263"/>
    </row>
    <row r="16" spans="1:18" ht="11.25" customHeight="1">
      <c r="B16" s="773" t="s">
        <v>734</v>
      </c>
      <c r="C16" s="262" t="s">
        <v>790</v>
      </c>
      <c r="D16" s="293">
        <v>72327.786844000002</v>
      </c>
      <c r="E16" s="293">
        <v>315.82169599999997</v>
      </c>
      <c r="F16" s="293">
        <v>315.82169599999997</v>
      </c>
      <c r="G16" s="293">
        <v>72327.786844000002</v>
      </c>
      <c r="H16" s="294">
        <v>-156.25488899999999</v>
      </c>
      <c r="I16" s="263"/>
    </row>
    <row r="17" spans="2:9" ht="11.25" customHeight="1">
      <c r="B17" s="773" t="s">
        <v>736</v>
      </c>
      <c r="C17" s="262" t="s">
        <v>791</v>
      </c>
      <c r="D17" s="293">
        <v>49041.776341999997</v>
      </c>
      <c r="E17" s="293">
        <v>1180.1767629999999</v>
      </c>
      <c r="F17" s="293">
        <v>1180.1767629999999</v>
      </c>
      <c r="G17" s="293">
        <v>49028.419942</v>
      </c>
      <c r="H17" s="294">
        <v>-592.78823699999998</v>
      </c>
      <c r="I17" s="263"/>
    </row>
    <row r="18" spans="2:9" ht="11.25" customHeight="1">
      <c r="B18" s="773" t="s">
        <v>738</v>
      </c>
      <c r="C18" s="262" t="s">
        <v>792</v>
      </c>
      <c r="D18" s="293">
        <v>2039.673004</v>
      </c>
      <c r="E18" s="293">
        <v>177.209419</v>
      </c>
      <c r="F18" s="293">
        <v>177.209419</v>
      </c>
      <c r="G18" s="293">
        <v>1869.6066040000001</v>
      </c>
      <c r="H18" s="294">
        <v>-166.28887700000001</v>
      </c>
      <c r="I18" s="263"/>
    </row>
    <row r="19" spans="2:9" ht="11.25" customHeight="1">
      <c r="B19" s="773" t="s">
        <v>740</v>
      </c>
      <c r="C19" s="262" t="s">
        <v>793</v>
      </c>
      <c r="D19" s="293">
        <v>86786.144637000005</v>
      </c>
      <c r="E19" s="293">
        <v>904.61758199999997</v>
      </c>
      <c r="F19" s="293">
        <v>904.61758199999997</v>
      </c>
      <c r="G19" s="293">
        <v>86766.227637000004</v>
      </c>
      <c r="H19" s="294">
        <v>-423.70389999999998</v>
      </c>
      <c r="I19" s="263"/>
    </row>
    <row r="20" spans="2:9" ht="11.25" customHeight="1">
      <c r="B20" s="773" t="s">
        <v>742</v>
      </c>
      <c r="C20" s="262" t="s">
        <v>794</v>
      </c>
      <c r="D20" s="293">
        <v>49481.194537000003</v>
      </c>
      <c r="E20" s="293">
        <v>1216.1314709999999</v>
      </c>
      <c r="F20" s="293">
        <v>1216.1314709999999</v>
      </c>
      <c r="G20" s="293">
        <v>49479.364766999999</v>
      </c>
      <c r="H20" s="294">
        <v>-277.51301599999999</v>
      </c>
      <c r="I20" s="263"/>
    </row>
    <row r="21" spans="2:9" ht="11.25" customHeight="1">
      <c r="B21" s="773" t="s">
        <v>744</v>
      </c>
      <c r="C21" s="262" t="s">
        <v>795</v>
      </c>
      <c r="D21" s="293">
        <v>87096.202760999993</v>
      </c>
      <c r="E21" s="293">
        <v>10904.087697000001</v>
      </c>
      <c r="F21" s="293">
        <v>10904.087697000001</v>
      </c>
      <c r="G21" s="293">
        <v>87066.420700999995</v>
      </c>
      <c r="H21" s="294">
        <v>-3434.9760179999998</v>
      </c>
      <c r="I21" s="263"/>
    </row>
    <row r="22" spans="2:9" ht="11.25" customHeight="1">
      <c r="B22" s="773" t="s">
        <v>746</v>
      </c>
      <c r="C22" s="262" t="s">
        <v>796</v>
      </c>
      <c r="D22" s="293">
        <v>12291.999147000002</v>
      </c>
      <c r="E22" s="293">
        <v>209.59790799999999</v>
      </c>
      <c r="F22" s="293">
        <v>209.59790799999999</v>
      </c>
      <c r="G22" s="293">
        <v>12291.999147000002</v>
      </c>
      <c r="H22" s="294">
        <v>-85.107384999999994</v>
      </c>
      <c r="I22" s="263"/>
    </row>
    <row r="23" spans="2:9" ht="11.25" customHeight="1">
      <c r="B23" s="773" t="s">
        <v>797</v>
      </c>
      <c r="C23" s="262" t="s">
        <v>798</v>
      </c>
      <c r="D23" s="293">
        <v>23670.9411</v>
      </c>
      <c r="E23" s="293">
        <v>48.503900999999999</v>
      </c>
      <c r="F23" s="293">
        <v>48.503900999999999</v>
      </c>
      <c r="G23" s="293">
        <v>23670.9411</v>
      </c>
      <c r="H23" s="294">
        <v>-24.606038999999999</v>
      </c>
      <c r="I23" s="263"/>
    </row>
    <row r="24" spans="2:9" ht="11.25" customHeight="1">
      <c r="B24" s="773" t="s">
        <v>799</v>
      </c>
      <c r="C24" s="262" t="s">
        <v>800</v>
      </c>
      <c r="D24" s="293">
        <v>231270.21263200001</v>
      </c>
      <c r="E24" s="293">
        <v>1184.0959359999999</v>
      </c>
      <c r="F24" s="293">
        <v>1184.0959359999999</v>
      </c>
      <c r="G24" s="293">
        <v>231182.09623200001</v>
      </c>
      <c r="H24" s="294">
        <v>-351.500449</v>
      </c>
      <c r="I24" s="263"/>
    </row>
    <row r="25" spans="2:9" ht="11.25" customHeight="1">
      <c r="B25" s="773" t="s">
        <v>801</v>
      </c>
      <c r="C25" s="264" t="s">
        <v>802</v>
      </c>
      <c r="D25" s="293"/>
      <c r="E25" s="293"/>
      <c r="F25" s="293"/>
      <c r="G25" s="293"/>
      <c r="H25" s="294"/>
      <c r="I25" s="263"/>
    </row>
    <row r="26" spans="2:9" ht="11.25" customHeight="1">
      <c r="B26" s="773" t="s">
        <v>803</v>
      </c>
      <c r="C26" s="262" t="s">
        <v>804</v>
      </c>
      <c r="D26" s="293">
        <v>72612.847311000005</v>
      </c>
      <c r="E26" s="293">
        <v>1295.694146</v>
      </c>
      <c r="F26" s="293">
        <v>1295.694146</v>
      </c>
      <c r="G26" s="293">
        <v>72612.847311000005</v>
      </c>
      <c r="H26" s="294">
        <v>-815.22739999999999</v>
      </c>
      <c r="I26" s="263"/>
    </row>
    <row r="27" spans="2:9" ht="11.25" customHeight="1">
      <c r="B27" s="773" t="s">
        <v>805</v>
      </c>
      <c r="C27" s="262" t="s">
        <v>806</v>
      </c>
      <c r="D27" s="293">
        <v>28136.233767000002</v>
      </c>
      <c r="E27" s="293">
        <v>484.79219899999998</v>
      </c>
      <c r="F27" s="293">
        <v>484.79219899999998</v>
      </c>
      <c r="G27" s="293">
        <v>28136.233767000002</v>
      </c>
      <c r="H27" s="294">
        <v>-426.69702099999995</v>
      </c>
      <c r="I27" s="263"/>
    </row>
    <row r="28" spans="2:9" ht="11.25" customHeight="1">
      <c r="B28" s="773" t="s">
        <v>807</v>
      </c>
      <c r="C28" s="262" t="s">
        <v>808</v>
      </c>
      <c r="D28" s="293">
        <v>66.988230999999999</v>
      </c>
      <c r="E28" s="293"/>
      <c r="F28" s="293"/>
      <c r="G28" s="293">
        <v>66.988230999999999</v>
      </c>
      <c r="H28" s="294"/>
      <c r="I28" s="263"/>
    </row>
    <row r="29" spans="2:9" ht="11.25" customHeight="1">
      <c r="B29" s="773" t="s">
        <v>809</v>
      </c>
      <c r="C29" s="262" t="s">
        <v>810</v>
      </c>
      <c r="D29" s="293">
        <v>2154.6264059999999</v>
      </c>
      <c r="E29" s="293">
        <v>264.49397499999992</v>
      </c>
      <c r="F29" s="293">
        <v>264.49397499999992</v>
      </c>
      <c r="G29" s="293">
        <v>2154.6264059999999</v>
      </c>
      <c r="H29" s="294">
        <v>-25.265868999999999</v>
      </c>
      <c r="I29" s="263"/>
    </row>
    <row r="30" spans="2:9" ht="11.25" customHeight="1">
      <c r="B30" s="773" t="s">
        <v>811</v>
      </c>
      <c r="C30" s="262" t="s">
        <v>812</v>
      </c>
      <c r="D30" s="293">
        <v>17271.405257999999</v>
      </c>
      <c r="E30" s="293">
        <v>165.795444</v>
      </c>
      <c r="F30" s="293">
        <v>165.795444</v>
      </c>
      <c r="G30" s="293">
        <v>17268.706957999999</v>
      </c>
      <c r="H30" s="294">
        <v>-17.490470999999999</v>
      </c>
      <c r="I30" s="263"/>
    </row>
    <row r="31" spans="2:9" ht="11.25" customHeight="1">
      <c r="B31" s="773" t="s">
        <v>813</v>
      </c>
      <c r="C31" s="262" t="s">
        <v>814</v>
      </c>
      <c r="D31" s="293">
        <v>3544.6939499999999</v>
      </c>
      <c r="E31" s="293">
        <v>63.809764000000001</v>
      </c>
      <c r="F31" s="293">
        <v>63.809764000000001</v>
      </c>
      <c r="G31" s="293">
        <v>3544.1518599999999</v>
      </c>
      <c r="H31" s="294">
        <v>-22.838622999999998</v>
      </c>
      <c r="I31" s="263"/>
    </row>
    <row r="32" spans="2:9" ht="11.25" customHeight="1">
      <c r="B32" s="774" t="s">
        <v>815</v>
      </c>
      <c r="C32" s="265" t="s">
        <v>816</v>
      </c>
      <c r="D32" s="266">
        <v>3130.9954509999998</v>
      </c>
      <c r="E32" s="266">
        <v>81.716144999999997</v>
      </c>
      <c r="F32" s="266">
        <v>81.716144999999997</v>
      </c>
      <c r="G32" s="266">
        <v>3122.4981210000001</v>
      </c>
      <c r="H32" s="52">
        <v>-10.902144</v>
      </c>
      <c r="I32" s="266"/>
    </row>
    <row r="33" spans="2:9" ht="11.25" customHeight="1">
      <c r="B33" s="1104" t="s">
        <v>817</v>
      </c>
      <c r="C33" s="1105" t="s">
        <v>593</v>
      </c>
      <c r="D33" s="1106">
        <v>812722.87863000005</v>
      </c>
      <c r="E33" s="1106">
        <v>23940.453608</v>
      </c>
      <c r="F33" s="1106">
        <v>23940.453608</v>
      </c>
      <c r="G33" s="1106">
        <v>812388.07288000011</v>
      </c>
      <c r="H33" s="1106">
        <v>-7685.4388689999996</v>
      </c>
      <c r="I33" s="1107"/>
    </row>
    <row r="38" spans="2:9" ht="11.25" customHeight="1">
      <c r="B38" s="1261" t="s">
        <v>748</v>
      </c>
      <c r="C38" s="1262"/>
      <c r="D38" s="1102" t="s">
        <v>297</v>
      </c>
      <c r="E38" s="1102" t="s">
        <v>299</v>
      </c>
      <c r="F38" s="1102" t="s">
        <v>301</v>
      </c>
      <c r="G38" s="1103" t="s">
        <v>303</v>
      </c>
      <c r="H38" s="1102" t="s">
        <v>308</v>
      </c>
      <c r="I38" s="1102" t="s">
        <v>315</v>
      </c>
    </row>
    <row r="39" spans="2:9">
      <c r="B39" s="261"/>
      <c r="C39" s="261"/>
      <c r="D39" s="1263" t="s">
        <v>779</v>
      </c>
      <c r="E39" s="1263"/>
      <c r="F39" s="1263"/>
      <c r="G39" s="1263"/>
      <c r="I39" s="856" t="s">
        <v>780</v>
      </c>
    </row>
    <row r="40" spans="2:9">
      <c r="B40" s="261"/>
      <c r="C40" s="261"/>
      <c r="D40" s="1263"/>
      <c r="E40" s="1263" t="s">
        <v>781</v>
      </c>
      <c r="F40" s="1263"/>
      <c r="G40" s="857" t="s">
        <v>782</v>
      </c>
      <c r="H40" s="857" t="s">
        <v>783</v>
      </c>
      <c r="I40" s="281" t="s">
        <v>784</v>
      </c>
    </row>
    <row r="41" spans="2:9">
      <c r="B41" s="344" t="s">
        <v>290</v>
      </c>
      <c r="C41" s="261"/>
      <c r="D41" s="1263"/>
      <c r="E41" s="858"/>
      <c r="F41" s="280" t="s">
        <v>785</v>
      </c>
      <c r="G41" s="280" t="s">
        <v>786</v>
      </c>
      <c r="H41" s="280" t="s">
        <v>766</v>
      </c>
      <c r="I41" s="281" t="s">
        <v>787</v>
      </c>
    </row>
    <row r="42" spans="2:9" ht="11.25" customHeight="1">
      <c r="B42" s="859" t="s">
        <v>730</v>
      </c>
      <c r="C42" s="860" t="s">
        <v>788</v>
      </c>
      <c r="D42" s="861">
        <v>39129.720495000001</v>
      </c>
      <c r="E42" s="861">
        <v>132.16171199999999</v>
      </c>
      <c r="F42" s="861">
        <v>132.16171199999999</v>
      </c>
      <c r="G42" s="861">
        <v>39129.720495000001</v>
      </c>
      <c r="H42" s="862">
        <v>-77.375737000000001</v>
      </c>
      <c r="I42" s="861"/>
    </row>
    <row r="43" spans="2:9" ht="11.25" customHeight="1">
      <c r="B43" s="773" t="s">
        <v>732</v>
      </c>
      <c r="C43" s="262" t="s">
        <v>789</v>
      </c>
      <c r="D43" s="293">
        <v>31532.020165000002</v>
      </c>
      <c r="E43" s="293">
        <v>7602.642726</v>
      </c>
      <c r="F43" s="293">
        <v>7602.642726</v>
      </c>
      <c r="G43" s="293">
        <v>31532.020165000002</v>
      </c>
      <c r="H43" s="294">
        <v>-2614.4840020000001</v>
      </c>
      <c r="I43" s="263"/>
    </row>
    <row r="44" spans="2:9" ht="11.25" customHeight="1">
      <c r="B44" s="773" t="s">
        <v>734</v>
      </c>
      <c r="C44" s="262" t="s">
        <v>790</v>
      </c>
      <c r="D44" s="293">
        <v>60614.736482</v>
      </c>
      <c r="E44" s="293">
        <v>431.855255</v>
      </c>
      <c r="F44" s="293">
        <v>431.855255</v>
      </c>
      <c r="G44" s="293">
        <v>60614.736482</v>
      </c>
      <c r="H44" s="294">
        <v>-165.102262</v>
      </c>
      <c r="I44" s="263"/>
    </row>
    <row r="45" spans="2:9" ht="11.25" customHeight="1">
      <c r="B45" s="773" t="s">
        <v>736</v>
      </c>
      <c r="C45" s="262" t="s">
        <v>791</v>
      </c>
      <c r="D45" s="293">
        <v>41778.326069000002</v>
      </c>
      <c r="E45" s="293">
        <v>1693.9586300000001</v>
      </c>
      <c r="F45" s="293">
        <v>1693.9586300000001</v>
      </c>
      <c r="G45" s="293">
        <v>41763.550068999997</v>
      </c>
      <c r="H45" s="294">
        <v>-536.53938300000004</v>
      </c>
      <c r="I45" s="263"/>
    </row>
    <row r="46" spans="2:9" ht="11.25" customHeight="1">
      <c r="B46" s="773" t="s">
        <v>738</v>
      </c>
      <c r="C46" s="262" t="s">
        <v>792</v>
      </c>
      <c r="D46" s="293">
        <v>2106.9902870000001</v>
      </c>
      <c r="E46" s="293">
        <v>181.274112</v>
      </c>
      <c r="F46" s="293">
        <v>181.274112</v>
      </c>
      <c r="G46" s="293">
        <v>1933.4294869999997</v>
      </c>
      <c r="H46" s="294">
        <v>-166.17357999999999</v>
      </c>
      <c r="I46" s="263"/>
    </row>
    <row r="47" spans="2:9" ht="11.25" customHeight="1">
      <c r="B47" s="773" t="s">
        <v>740</v>
      </c>
      <c r="C47" s="262" t="s">
        <v>793</v>
      </c>
      <c r="D47" s="293">
        <v>78759.899839999998</v>
      </c>
      <c r="E47" s="293">
        <v>784.34261100000003</v>
      </c>
      <c r="F47" s="293">
        <v>784.34261100000003</v>
      </c>
      <c r="G47" s="293">
        <v>78721.921220000004</v>
      </c>
      <c r="H47" s="294">
        <v>-365.94382400000001</v>
      </c>
      <c r="I47" s="263"/>
    </row>
    <row r="48" spans="2:9" ht="11.25" customHeight="1">
      <c r="B48" s="773" t="s">
        <v>742</v>
      </c>
      <c r="C48" s="262" t="s">
        <v>794</v>
      </c>
      <c r="D48" s="293">
        <v>41949.199345000001</v>
      </c>
      <c r="E48" s="293">
        <v>1902.7410739999998</v>
      </c>
      <c r="F48" s="293">
        <v>1902.7410739999998</v>
      </c>
      <c r="G48" s="293">
        <v>41946.603645000003</v>
      </c>
      <c r="H48" s="294">
        <v>-384.94825900000001</v>
      </c>
      <c r="I48" s="263"/>
    </row>
    <row r="49" spans="2:9" ht="11.25" customHeight="1">
      <c r="B49" s="773" t="s">
        <v>744</v>
      </c>
      <c r="C49" s="262" t="s">
        <v>795</v>
      </c>
      <c r="D49" s="293">
        <v>83089.014737999998</v>
      </c>
      <c r="E49" s="293">
        <v>10311.093346</v>
      </c>
      <c r="F49" s="293">
        <v>10311.093346</v>
      </c>
      <c r="G49" s="293">
        <v>83059.211217999997</v>
      </c>
      <c r="H49" s="294">
        <v>-3228.1209840000001</v>
      </c>
      <c r="I49" s="263"/>
    </row>
    <row r="50" spans="2:9" ht="11.25" customHeight="1">
      <c r="B50" s="773" t="s">
        <v>746</v>
      </c>
      <c r="C50" s="262" t="s">
        <v>796</v>
      </c>
      <c r="D50" s="293">
        <v>11338.897535</v>
      </c>
      <c r="E50" s="293">
        <v>377.09918900000002</v>
      </c>
      <c r="F50" s="293">
        <v>377.09918900000002</v>
      </c>
      <c r="G50" s="293">
        <v>11338.897535</v>
      </c>
      <c r="H50" s="294">
        <v>-157.64571900000001</v>
      </c>
      <c r="I50" s="263"/>
    </row>
    <row r="51" spans="2:9" ht="11.25" customHeight="1">
      <c r="B51" s="773" t="s">
        <v>797</v>
      </c>
      <c r="C51" s="262" t="s">
        <v>798</v>
      </c>
      <c r="D51" s="293">
        <v>23144.411308999999</v>
      </c>
      <c r="E51" s="293">
        <v>61.40188599999999</v>
      </c>
      <c r="F51" s="293">
        <v>61.40188599999999</v>
      </c>
      <c r="G51" s="293">
        <v>23144.411308999999</v>
      </c>
      <c r="H51" s="294">
        <v>-31.788097999999998</v>
      </c>
      <c r="I51" s="263"/>
    </row>
    <row r="52" spans="2:9" ht="11.25" customHeight="1">
      <c r="B52" s="773" t="s">
        <v>799</v>
      </c>
      <c r="C52" s="262" t="s">
        <v>800</v>
      </c>
      <c r="D52" s="293">
        <v>207228.59196699999</v>
      </c>
      <c r="E52" s="293">
        <v>1303.4370489999999</v>
      </c>
      <c r="F52" s="293">
        <v>1303.4370489999999</v>
      </c>
      <c r="G52" s="293">
        <v>207145.33674699999</v>
      </c>
      <c r="H52" s="294">
        <v>-417.16340000000002</v>
      </c>
      <c r="I52" s="263"/>
    </row>
    <row r="53" spans="2:9" ht="11.25" customHeight="1">
      <c r="B53" s="773" t="s">
        <v>801</v>
      </c>
      <c r="C53" s="264" t="s">
        <v>802</v>
      </c>
      <c r="D53" s="293">
        <v>36.636519999999997</v>
      </c>
      <c r="E53" s="293"/>
      <c r="F53" s="293"/>
      <c r="G53" s="293"/>
      <c r="H53" s="294"/>
      <c r="I53" s="263"/>
    </row>
    <row r="54" spans="2:9" ht="11.25" customHeight="1">
      <c r="B54" s="773" t="s">
        <v>803</v>
      </c>
      <c r="C54" s="262" t="s">
        <v>804</v>
      </c>
      <c r="D54" s="293">
        <v>58389.369568999995</v>
      </c>
      <c r="E54" s="293">
        <v>954.62681999999984</v>
      </c>
      <c r="F54" s="293">
        <v>954.62681999999984</v>
      </c>
      <c r="G54" s="293">
        <v>58387.626909000006</v>
      </c>
      <c r="H54" s="294">
        <v>-805.50759100000005</v>
      </c>
      <c r="I54" s="263"/>
    </row>
    <row r="55" spans="2:9" ht="11.25" customHeight="1">
      <c r="B55" s="773" t="s">
        <v>805</v>
      </c>
      <c r="C55" s="262" t="s">
        <v>806</v>
      </c>
      <c r="D55" s="293">
        <v>45929.100480000001</v>
      </c>
      <c r="E55" s="293">
        <v>455.74859500000002</v>
      </c>
      <c r="F55" s="293">
        <v>455.74859500000002</v>
      </c>
      <c r="G55" s="293">
        <v>45929.100480000001</v>
      </c>
      <c r="H55" s="294">
        <v>-423.64812699999999</v>
      </c>
      <c r="I55" s="263"/>
    </row>
    <row r="56" spans="2:9" ht="11.25" customHeight="1">
      <c r="B56" s="773" t="s">
        <v>807</v>
      </c>
      <c r="C56" s="262" t="s">
        <v>808</v>
      </c>
      <c r="D56" s="293">
        <v>32.333818000000001</v>
      </c>
      <c r="E56" s="293"/>
      <c r="F56" s="293"/>
      <c r="G56" s="293">
        <v>32.333818000000001</v>
      </c>
      <c r="H56" s="294"/>
      <c r="I56" s="263"/>
    </row>
    <row r="57" spans="2:9" ht="11.25" customHeight="1">
      <c r="B57" s="773" t="s">
        <v>809</v>
      </c>
      <c r="C57" s="262" t="s">
        <v>810</v>
      </c>
      <c r="D57" s="293">
        <v>2305.0555800000002</v>
      </c>
      <c r="E57" s="293">
        <v>280.601677</v>
      </c>
      <c r="F57" s="293">
        <v>280.601677</v>
      </c>
      <c r="G57" s="293">
        <v>2305.0555800000002</v>
      </c>
      <c r="H57" s="294">
        <v>-19.088815</v>
      </c>
      <c r="I57" s="263"/>
    </row>
    <row r="58" spans="2:9" ht="11.25" customHeight="1">
      <c r="B58" s="773" t="s">
        <v>811</v>
      </c>
      <c r="C58" s="262" t="s">
        <v>812</v>
      </c>
      <c r="D58" s="293">
        <v>11822.15742</v>
      </c>
      <c r="E58" s="293">
        <v>8.3949990000000003</v>
      </c>
      <c r="F58" s="293">
        <v>8.3949990000000003</v>
      </c>
      <c r="G58" s="293">
        <v>11819.362010000001</v>
      </c>
      <c r="H58" s="294">
        <v>-14.256541000000002</v>
      </c>
      <c r="I58" s="263"/>
    </row>
    <row r="59" spans="2:9" ht="11.25" customHeight="1">
      <c r="B59" s="773" t="s">
        <v>813</v>
      </c>
      <c r="C59" s="262" t="s">
        <v>814</v>
      </c>
      <c r="D59" s="293">
        <v>3340.442759</v>
      </c>
      <c r="E59" s="293">
        <v>57.034692000000007</v>
      </c>
      <c r="F59" s="293">
        <v>57.034692000000007</v>
      </c>
      <c r="G59" s="293">
        <v>3339.8688590000002</v>
      </c>
      <c r="H59" s="294">
        <v>-22.524809000000001</v>
      </c>
      <c r="I59" s="263"/>
    </row>
    <row r="60" spans="2:9" ht="11.25" customHeight="1">
      <c r="B60" s="774" t="s">
        <v>815</v>
      </c>
      <c r="C60" s="265" t="s">
        <v>816</v>
      </c>
      <c r="D60" s="266">
        <v>2403.6969490000001</v>
      </c>
      <c r="E60" s="266">
        <v>74.234396000000004</v>
      </c>
      <c r="F60" s="266">
        <v>74.234396000000004</v>
      </c>
      <c r="G60" s="266">
        <v>2394.2255690000002</v>
      </c>
      <c r="H60" s="52">
        <v>-18.737677000000001</v>
      </c>
      <c r="I60" s="266"/>
    </row>
    <row r="61" spans="2:9" ht="11.25" customHeight="1">
      <c r="B61" s="1104" t="s">
        <v>817</v>
      </c>
      <c r="C61" s="1105" t="s">
        <v>593</v>
      </c>
      <c r="D61" s="1106">
        <v>744930.60132799996</v>
      </c>
      <c r="E61" s="1106">
        <v>26612.648767999999</v>
      </c>
      <c r="F61" s="1106">
        <v>26612.648767999999</v>
      </c>
      <c r="G61" s="1106">
        <v>744574.04811800004</v>
      </c>
      <c r="H61" s="1106">
        <v>-9449.1514090000001</v>
      </c>
      <c r="I61" s="1107"/>
    </row>
  </sheetData>
  <mergeCells count="10">
    <mergeCell ref="B38:C38"/>
    <mergeCell ref="D39:G39"/>
    <mergeCell ref="D40:D41"/>
    <mergeCell ref="E40:F40"/>
    <mergeCell ref="B3:H3"/>
    <mergeCell ref="B10:C10"/>
    <mergeCell ref="D11:G11"/>
    <mergeCell ref="D12:D13"/>
    <mergeCell ref="E12:F12"/>
    <mergeCell ref="B7:I7"/>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1" customFormat="1" ht="11.25" customHeight="1">
      <c r="A1" s="8"/>
      <c r="B1" s="8"/>
      <c r="C1" s="8"/>
      <c r="D1" s="9"/>
      <c r="E1" s="9"/>
      <c r="F1" s="10"/>
      <c r="G1" s="10"/>
      <c r="H1" s="10"/>
      <c r="I1" s="10"/>
      <c r="J1" s="10"/>
      <c r="K1" s="10"/>
      <c r="L1" s="10"/>
    </row>
    <row r="2" spans="1:16" s="11" customFormat="1" ht="5.25" customHeight="1">
      <c r="A2" s="8"/>
      <c r="B2" s="8"/>
      <c r="C2" s="8"/>
      <c r="D2" s="9"/>
      <c r="E2" s="9"/>
      <c r="F2" s="10"/>
      <c r="G2" s="10"/>
      <c r="H2" s="10"/>
      <c r="I2" s="10"/>
      <c r="J2" s="10"/>
      <c r="K2" s="10"/>
      <c r="L2" s="10"/>
    </row>
    <row r="3" spans="1:16" s="13" customFormat="1" ht="12.75" customHeight="1">
      <c r="A3" s="12"/>
      <c r="B3" s="1204" t="s">
        <v>287</v>
      </c>
      <c r="C3" s="1204"/>
      <c r="D3" s="1204"/>
      <c r="E3" s="1204"/>
      <c r="F3" s="1204"/>
      <c r="G3" s="1204"/>
      <c r="H3" s="1204"/>
      <c r="I3" s="1204"/>
      <c r="J3" s="1204"/>
      <c r="K3" s="1204"/>
      <c r="L3" s="384"/>
    </row>
    <row r="4" spans="1:16" s="11" customFormat="1" ht="5.25" customHeight="1">
      <c r="A4" s="8"/>
      <c r="B4" s="8"/>
      <c r="C4" s="8"/>
      <c r="D4" s="9"/>
      <c r="E4" s="9"/>
      <c r="F4" s="10"/>
      <c r="G4" s="10"/>
      <c r="H4" s="10"/>
      <c r="I4" s="10"/>
      <c r="J4" s="10"/>
      <c r="K4" s="10"/>
      <c r="L4" s="10"/>
      <c r="N4" s="8"/>
      <c r="O4" s="8"/>
      <c r="P4" s="8"/>
    </row>
    <row r="5" spans="1:16" s="7" customFormat="1" ht="15.75" customHeight="1">
      <c r="A5" s="14"/>
      <c r="B5" s="15" t="s">
        <v>818</v>
      </c>
    </row>
    <row r="6" spans="1:16" ht="11.25" customHeight="1"/>
    <row r="7" spans="1:16" s="3" customFormat="1" ht="22.5" customHeight="1">
      <c r="B7" s="1273" t="s">
        <v>819</v>
      </c>
      <c r="C7" s="1273"/>
      <c r="D7" s="1273"/>
      <c r="E7" s="1273"/>
      <c r="F7" s="1273"/>
    </row>
    <row r="8" spans="1:16" s="3" customFormat="1" ht="11.25">
      <c r="B8" s="1252"/>
      <c r="C8" s="1252"/>
      <c r="D8" s="1252"/>
      <c r="E8" s="1252"/>
      <c r="F8" s="1252"/>
    </row>
    <row r="9" spans="1:16" s="3" customFormat="1" ht="11.25">
      <c r="B9" s="1252"/>
      <c r="C9" s="1252"/>
      <c r="D9" s="1252"/>
      <c r="E9" s="1252"/>
      <c r="F9" s="1252"/>
    </row>
    <row r="10" spans="1:16" s="3" customFormat="1" ht="12.75" customHeight="1">
      <c r="B10" s="1244" t="s">
        <v>29</v>
      </c>
      <c r="C10" s="1245"/>
      <c r="D10" s="269"/>
      <c r="E10" s="1108" t="s">
        <v>297</v>
      </c>
      <c r="F10" s="1108" t="s">
        <v>299</v>
      </c>
    </row>
    <row r="11" spans="1:16" s="3" customFormat="1" ht="11.25" customHeight="1">
      <c r="B11" s="1270"/>
      <c r="C11" s="1270"/>
      <c r="E11" s="1271" t="s">
        <v>820</v>
      </c>
      <c r="F11" s="1272"/>
      <c r="I11" s="270"/>
      <c r="J11" s="271"/>
    </row>
    <row r="12" spans="1:16" s="3" customFormat="1">
      <c r="B12" s="1274" t="s">
        <v>290</v>
      </c>
      <c r="C12" s="1275"/>
      <c r="D12" s="345"/>
      <c r="E12" s="1109" t="s">
        <v>821</v>
      </c>
      <c r="F12" s="1109" t="s">
        <v>780</v>
      </c>
      <c r="I12" s="270"/>
      <c r="J12" s="271"/>
    </row>
    <row r="13" spans="1:16" s="3" customFormat="1" ht="11.25">
      <c r="B13" s="863">
        <v>1</v>
      </c>
      <c r="C13" s="1269" t="s">
        <v>822</v>
      </c>
      <c r="D13" s="1269"/>
      <c r="E13" s="52"/>
      <c r="F13" s="52"/>
      <c r="I13" s="271"/>
      <c r="J13" s="271"/>
    </row>
    <row r="14" spans="1:16" s="3" customFormat="1" ht="11.25">
      <c r="B14" s="274">
        <v>2</v>
      </c>
      <c r="C14" s="1251" t="s">
        <v>823</v>
      </c>
      <c r="D14" s="1251"/>
      <c r="E14" s="52">
        <v>1831.7205097799999</v>
      </c>
      <c r="F14" s="52">
        <v>-105.08182902</v>
      </c>
      <c r="I14" s="270"/>
      <c r="J14" s="271"/>
    </row>
    <row r="15" spans="1:16" s="3" customFormat="1" ht="11.25">
      <c r="B15" s="274">
        <v>3</v>
      </c>
      <c r="C15" s="1265" t="s">
        <v>824</v>
      </c>
      <c r="D15" s="1265"/>
      <c r="E15" s="52">
        <v>304.94334695999999</v>
      </c>
      <c r="F15" s="52">
        <v>-105.08182902</v>
      </c>
    </row>
    <row r="16" spans="1:16" s="3" customFormat="1" ht="11.25">
      <c r="B16" s="274">
        <v>4</v>
      </c>
      <c r="C16" s="1265" t="s">
        <v>825</v>
      </c>
      <c r="D16" s="1265"/>
      <c r="E16" s="52"/>
      <c r="F16" s="52"/>
    </row>
    <row r="17" spans="2:6" s="3" customFormat="1" ht="11.25">
      <c r="B17" s="274">
        <v>5</v>
      </c>
      <c r="C17" s="1265" t="s">
        <v>826</v>
      </c>
      <c r="D17" s="1265"/>
      <c r="E17" s="52">
        <v>1526.7771628200001</v>
      </c>
      <c r="F17" s="52"/>
    </row>
    <row r="18" spans="2:6" s="3" customFormat="1" ht="11.25">
      <c r="B18" s="274">
        <v>6</v>
      </c>
      <c r="C18" s="1265" t="s">
        <v>827</v>
      </c>
      <c r="D18" s="1265"/>
      <c r="E18" s="52"/>
      <c r="F18" s="52"/>
    </row>
    <row r="19" spans="2:6" s="3" customFormat="1" ht="11.25">
      <c r="B19" s="274">
        <v>7</v>
      </c>
      <c r="C19" s="1265" t="s">
        <v>828</v>
      </c>
      <c r="D19" s="1265"/>
      <c r="E19" s="52"/>
      <c r="F19" s="52"/>
    </row>
    <row r="20" spans="2:6" s="3" customFormat="1" ht="11.25">
      <c r="B20" s="1110">
        <v>8</v>
      </c>
      <c r="C20" s="1266" t="s">
        <v>593</v>
      </c>
      <c r="D20" s="1266"/>
      <c r="E20" s="1106">
        <v>1831.7205097799999</v>
      </c>
      <c r="F20" s="1106">
        <v>-105.08182902</v>
      </c>
    </row>
    <row r="21" spans="2:6" s="3" customFormat="1" ht="11.25">
      <c r="B21" s="231"/>
      <c r="C21" s="395"/>
      <c r="D21" s="395"/>
      <c r="E21" s="232"/>
      <c r="F21" s="232"/>
    </row>
    <row r="22" spans="2:6" s="3" customFormat="1" ht="11.25">
      <c r="B22" s="231"/>
      <c r="C22" s="395"/>
      <c r="D22" s="395"/>
      <c r="E22" s="232"/>
      <c r="F22" s="232"/>
    </row>
    <row r="23" spans="2:6" s="3" customFormat="1" ht="11.25">
      <c r="B23" s="355" t="s">
        <v>748</v>
      </c>
      <c r="C23" s="269"/>
      <c r="D23" s="269"/>
      <c r="E23" s="1108" t="s">
        <v>297</v>
      </c>
      <c r="F23" s="1108" t="s">
        <v>299</v>
      </c>
    </row>
    <row r="24" spans="2:6" s="3" customFormat="1" ht="15" customHeight="1">
      <c r="B24" s="1270"/>
      <c r="C24" s="1270"/>
      <c r="E24" s="1267" t="s">
        <v>820</v>
      </c>
      <c r="F24" s="1268"/>
    </row>
    <row r="25" spans="2:6" s="3" customFormat="1">
      <c r="B25" s="1274" t="s">
        <v>290</v>
      </c>
      <c r="C25" s="1275"/>
      <c r="D25" s="345"/>
      <c r="E25" s="1109" t="s">
        <v>821</v>
      </c>
      <c r="F25" s="1109" t="s">
        <v>780</v>
      </c>
    </row>
    <row r="26" spans="2:6" s="3" customFormat="1" ht="11.25">
      <c r="B26" s="863">
        <v>1</v>
      </c>
      <c r="C26" s="1269" t="s">
        <v>822</v>
      </c>
      <c r="D26" s="1269"/>
      <c r="E26" s="52"/>
      <c r="F26" s="52"/>
    </row>
    <row r="27" spans="2:6" s="3" customFormat="1" ht="11.25">
      <c r="B27" s="274">
        <v>2</v>
      </c>
      <c r="C27" s="1251" t="s">
        <v>823</v>
      </c>
      <c r="D27" s="1251"/>
      <c r="E27" s="52">
        <v>2351.3998473000001</v>
      </c>
      <c r="F27" s="52">
        <v>-3.9854234700000002</v>
      </c>
    </row>
    <row r="28" spans="2:6" s="3" customFormat="1" ht="11.25">
      <c r="B28" s="274">
        <v>3</v>
      </c>
      <c r="C28" s="1265" t="s">
        <v>824</v>
      </c>
      <c r="D28" s="1265"/>
      <c r="E28" s="52">
        <v>294.92133677999999</v>
      </c>
      <c r="F28" s="52">
        <v>-3.9854234700000002</v>
      </c>
    </row>
    <row r="29" spans="2:6" s="3" customFormat="1" ht="11.25">
      <c r="B29" s="274">
        <v>4</v>
      </c>
      <c r="C29" s="1265" t="s">
        <v>825</v>
      </c>
      <c r="D29" s="1265"/>
      <c r="E29" s="52"/>
      <c r="F29" s="52"/>
    </row>
    <row r="30" spans="2:6" s="3" customFormat="1" ht="11.25">
      <c r="B30" s="274">
        <v>5</v>
      </c>
      <c r="C30" s="1265" t="s">
        <v>826</v>
      </c>
      <c r="D30" s="1265"/>
      <c r="E30" s="52">
        <v>2056.4785105199999</v>
      </c>
      <c r="F30" s="52"/>
    </row>
    <row r="31" spans="2:6" s="3" customFormat="1" ht="11.25">
      <c r="B31" s="274">
        <v>6</v>
      </c>
      <c r="C31" s="1265" t="s">
        <v>827</v>
      </c>
      <c r="D31" s="1265"/>
      <c r="E31" s="52"/>
      <c r="F31" s="52"/>
    </row>
    <row r="32" spans="2:6" s="3" customFormat="1" ht="11.25">
      <c r="B32" s="274">
        <v>7</v>
      </c>
      <c r="C32" s="1265" t="s">
        <v>828</v>
      </c>
      <c r="D32" s="1265"/>
      <c r="E32" s="52"/>
      <c r="F32" s="52"/>
    </row>
    <row r="33" spans="2:6" s="3" customFormat="1" ht="11.25">
      <c r="B33" s="1110">
        <v>8</v>
      </c>
      <c r="C33" s="1266" t="s">
        <v>593</v>
      </c>
      <c r="D33" s="1266"/>
      <c r="E33" s="1106">
        <v>2351.3998473000001</v>
      </c>
      <c r="F33" s="1106">
        <v>-3.9854234700000002</v>
      </c>
    </row>
    <row r="34" spans="2:6" s="3" customFormat="1" ht="11.25">
      <c r="B34" s="386"/>
      <c r="C34" s="386"/>
      <c r="D34" s="386"/>
      <c r="E34" s="386"/>
      <c r="F34" s="386"/>
    </row>
    <row r="35" spans="2:6" s="3" customFormat="1" ht="11.25">
      <c r="B35" s="386"/>
      <c r="C35" s="386"/>
      <c r="D35" s="386"/>
      <c r="E35" s="386"/>
      <c r="F35" s="386"/>
    </row>
    <row r="36" spans="2:6" s="3" customFormat="1" ht="11.25">
      <c r="B36" s="386"/>
      <c r="C36" s="386"/>
      <c r="D36" s="386"/>
      <c r="E36" s="386"/>
      <c r="F36" s="386"/>
    </row>
    <row r="37" spans="2:6" s="3" customFormat="1" ht="11.25">
      <c r="B37" s="386"/>
      <c r="C37" s="386"/>
      <c r="D37" s="386"/>
      <c r="E37" s="386"/>
      <c r="F37" s="386"/>
    </row>
    <row r="38" spans="2:6" s="3" customFormat="1" ht="11.25">
      <c r="B38" s="386"/>
      <c r="C38" s="386"/>
      <c r="D38" s="386"/>
      <c r="E38" s="386"/>
      <c r="F38" s="386"/>
    </row>
    <row r="39" spans="2:6" s="3" customFormat="1" ht="11.25">
      <c r="B39" s="386"/>
      <c r="C39" s="233"/>
      <c r="D39" s="233"/>
      <c r="E39" s="233"/>
      <c r="F39" s="233"/>
    </row>
    <row r="40" spans="2:6" s="3" customFormat="1" ht="11.25"/>
  </sheetData>
  <mergeCells count="27">
    <mergeCell ref="B12:C12"/>
    <mergeCell ref="B25:C25"/>
    <mergeCell ref="C19:D19"/>
    <mergeCell ref="C20:D20"/>
    <mergeCell ref="C13:D13"/>
    <mergeCell ref="C14:D14"/>
    <mergeCell ref="C15:D15"/>
    <mergeCell ref="C16:D16"/>
    <mergeCell ref="C17:D17"/>
    <mergeCell ref="C18:D18"/>
    <mergeCell ref="B24:C24"/>
    <mergeCell ref="B11:C11"/>
    <mergeCell ref="E11:F11"/>
    <mergeCell ref="B3:K3"/>
    <mergeCell ref="B7:F7"/>
    <mergeCell ref="B8:F8"/>
    <mergeCell ref="B9:F9"/>
    <mergeCell ref="B10:C10"/>
    <mergeCell ref="C30:D30"/>
    <mergeCell ref="C31:D31"/>
    <mergeCell ref="C32:D32"/>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9"/>
  <sheetViews>
    <sheetView showGridLines="0" showRowColHeaders="0" zoomScaleNormal="100" workbookViewId="0"/>
  </sheetViews>
  <sheetFormatPr baseColWidth="10" defaultColWidth="9.140625" defaultRowHeight="15"/>
  <cols>
    <col min="1" max="1" width="2.7109375" customWidth="1"/>
    <col min="2" max="2" width="4.85546875" customWidth="1"/>
    <col min="3" max="3" width="24.85546875" customWidth="1"/>
    <col min="4" max="6" width="11.42578125" customWidth="1"/>
    <col min="7" max="7" width="2.28515625" customWidth="1"/>
    <col min="8" max="10" width="11.42578125" customWidth="1"/>
    <col min="11" max="11" width="2.28515625" customWidth="1"/>
    <col min="12" max="14" width="11.42578125" customWidth="1"/>
    <col min="15" max="15" width="2.140625" customWidth="1"/>
    <col min="16" max="20" width="11.42578125" customWidth="1"/>
    <col min="21" max="21" width="14.5703125" customWidth="1"/>
  </cols>
  <sheetData>
    <row r="1" spans="1:21" s="11" customFormat="1" ht="11.25" customHeight="1">
      <c r="A1" s="8"/>
      <c r="B1" s="8"/>
      <c r="C1" s="9"/>
      <c r="D1" s="9"/>
      <c r="E1" s="10"/>
      <c r="F1" s="10"/>
      <c r="G1" s="10"/>
      <c r="H1" s="10"/>
      <c r="I1" s="10"/>
      <c r="J1" s="10"/>
      <c r="K1" s="10"/>
    </row>
    <row r="2" spans="1:21" s="11" customFormat="1" ht="5.25" customHeight="1">
      <c r="A2" s="8"/>
      <c r="B2" s="8"/>
      <c r="C2" s="9"/>
      <c r="D2" s="9"/>
      <c r="E2" s="10"/>
      <c r="F2" s="10"/>
      <c r="G2" s="10"/>
      <c r="H2" s="10"/>
      <c r="I2" s="10"/>
      <c r="J2" s="10"/>
      <c r="K2" s="10"/>
    </row>
    <row r="3" spans="1:21" s="13" customFormat="1" ht="12.75" customHeight="1">
      <c r="A3" s="12"/>
      <c r="B3" s="384" t="s">
        <v>287</v>
      </c>
      <c r="C3" s="384"/>
      <c r="D3" s="384"/>
      <c r="E3" s="384"/>
      <c r="F3" s="384"/>
      <c r="G3" s="384"/>
      <c r="H3" s="384"/>
      <c r="I3" s="384"/>
      <c r="J3" s="384"/>
      <c r="K3" s="384"/>
    </row>
    <row r="4" spans="1:21" s="11" customFormat="1" ht="5.25" customHeight="1">
      <c r="A4" s="8"/>
      <c r="B4" s="8"/>
      <c r="C4" s="9"/>
      <c r="D4" s="9"/>
      <c r="E4" s="10"/>
      <c r="F4" s="10"/>
      <c r="G4" s="10"/>
      <c r="H4" s="10"/>
      <c r="I4" s="10"/>
      <c r="J4" s="10"/>
      <c r="K4" s="10"/>
      <c r="M4" s="8"/>
      <c r="N4" s="8"/>
      <c r="O4" s="8"/>
    </row>
    <row r="5" spans="1:21" s="7" customFormat="1" ht="15.75" customHeight="1">
      <c r="A5" s="14"/>
      <c r="B5" s="15" t="s">
        <v>829</v>
      </c>
    </row>
    <row r="6" spans="1:21" s="7" customFormat="1" ht="15.75" customHeight="1">
      <c r="A6" s="14"/>
      <c r="B6" s="15"/>
    </row>
    <row r="7" spans="1:21" ht="33.75" customHeight="1">
      <c r="B7" s="1276" t="s">
        <v>830</v>
      </c>
      <c r="C7" s="1276"/>
      <c r="D7" s="1276"/>
      <c r="E7" s="1276"/>
      <c r="F7" s="1276"/>
      <c r="G7" s="1276"/>
      <c r="H7" s="1276"/>
      <c r="I7" s="1276"/>
      <c r="J7" s="1276"/>
      <c r="K7" s="1276"/>
      <c r="L7" s="1276"/>
      <c r="M7" s="1276"/>
      <c r="N7" s="1276"/>
      <c r="O7" s="1276"/>
      <c r="P7" s="1276"/>
      <c r="Q7" s="1276"/>
      <c r="R7" s="1276"/>
      <c r="S7" s="1276"/>
      <c r="T7" s="1276"/>
      <c r="U7" s="1276"/>
    </row>
    <row r="8" spans="1:21" ht="11.25" customHeight="1"/>
    <row r="9" spans="1:21" s="226" customFormat="1" ht="11.25" customHeight="1">
      <c r="B9" s="1281" t="s">
        <v>29</v>
      </c>
      <c r="C9" s="1282"/>
      <c r="D9" s="1094" t="s">
        <v>297</v>
      </c>
      <c r="E9" s="1094" t="s">
        <v>299</v>
      </c>
      <c r="F9" s="1094" t="s">
        <v>301</v>
      </c>
      <c r="G9" s="1094"/>
      <c r="H9" s="1094" t="s">
        <v>303</v>
      </c>
      <c r="I9" s="1094" t="s">
        <v>308</v>
      </c>
      <c r="J9" s="1094" t="s">
        <v>315</v>
      </c>
      <c r="K9" s="1094"/>
      <c r="L9" s="1094" t="s">
        <v>317</v>
      </c>
      <c r="M9" s="1094" t="s">
        <v>322</v>
      </c>
      <c r="N9" s="1094" t="s">
        <v>328</v>
      </c>
      <c r="O9" s="1094"/>
      <c r="P9" s="1094" t="s">
        <v>359</v>
      </c>
      <c r="Q9" s="1094" t="s">
        <v>381</v>
      </c>
      <c r="R9" s="1094" t="s">
        <v>831</v>
      </c>
      <c r="S9" s="1094" t="s">
        <v>832</v>
      </c>
      <c r="T9" s="1094" t="s">
        <v>833</v>
      </c>
      <c r="U9" s="1094" t="s">
        <v>834</v>
      </c>
    </row>
    <row r="10" spans="1:21" s="3" customFormat="1" ht="11.25" customHeight="1">
      <c r="B10" s="394"/>
      <c r="C10" s="394"/>
      <c r="K10" s="864"/>
      <c r="L10" s="1253" t="s">
        <v>835</v>
      </c>
      <c r="M10" s="1279"/>
      <c r="N10" s="1279"/>
      <c r="O10" s="1279"/>
      <c r="P10" s="1279"/>
      <c r="Q10" s="1279"/>
      <c r="R10" s="1279"/>
      <c r="S10" s="1278"/>
    </row>
    <row r="11" spans="1:21" s="3" customFormat="1" ht="11.25" customHeight="1">
      <c r="B11" s="394"/>
      <c r="C11" s="394"/>
      <c r="K11" s="320"/>
      <c r="L11" s="1283" t="s">
        <v>836</v>
      </c>
      <c r="M11" s="1284"/>
      <c r="N11" s="1284"/>
      <c r="O11" s="1284"/>
      <c r="P11" s="1284"/>
      <c r="Q11" s="1284"/>
      <c r="R11" s="1284"/>
      <c r="S11" s="1278"/>
    </row>
    <row r="12" spans="1:21" s="3" customFormat="1" ht="11.25" customHeight="1">
      <c r="B12" s="394"/>
      <c r="C12" s="394"/>
      <c r="D12" s="227"/>
      <c r="E12" s="227"/>
      <c r="F12" s="227"/>
      <c r="G12" s="227"/>
      <c r="H12" s="227"/>
      <c r="I12" s="227"/>
      <c r="J12" s="227"/>
      <c r="K12" s="320"/>
      <c r="O12" s="228"/>
      <c r="P12" s="1278" t="s">
        <v>837</v>
      </c>
      <c r="Q12" s="1278"/>
      <c r="R12" s="1278"/>
      <c r="S12" s="1278"/>
      <c r="T12" s="320"/>
      <c r="U12" s="320"/>
    </row>
    <row r="13" spans="1:21" s="3" customFormat="1" ht="11.25" customHeight="1">
      <c r="B13" s="394"/>
      <c r="C13" s="394"/>
      <c r="D13" s="1285" t="s">
        <v>838</v>
      </c>
      <c r="E13" s="1285"/>
      <c r="F13" s="1285"/>
      <c r="G13" s="1285"/>
      <c r="H13" s="1285"/>
      <c r="I13" s="1285"/>
      <c r="J13" s="1285"/>
      <c r="K13" s="320"/>
      <c r="L13" s="1278" t="s">
        <v>839</v>
      </c>
      <c r="M13" s="1278"/>
      <c r="N13" s="1278"/>
      <c r="O13" s="228"/>
      <c r="P13" s="1278" t="s">
        <v>840</v>
      </c>
      <c r="Q13" s="1278"/>
      <c r="R13" s="1278"/>
      <c r="S13" s="1278"/>
      <c r="T13" s="1278" t="s">
        <v>841</v>
      </c>
      <c r="U13" s="1278"/>
    </row>
    <row r="14" spans="1:21" s="3" customFormat="1" ht="11.25">
      <c r="B14" s="394"/>
      <c r="C14" s="394"/>
      <c r="D14" s="1241" t="s">
        <v>842</v>
      </c>
      <c r="E14" s="1241"/>
      <c r="F14" s="1241"/>
      <c r="G14" s="864"/>
      <c r="H14" s="1241" t="s">
        <v>843</v>
      </c>
      <c r="I14" s="1241"/>
      <c r="J14" s="1241"/>
      <c r="K14" s="320"/>
      <c r="L14" s="1280" t="s">
        <v>844</v>
      </c>
      <c r="M14" s="1280"/>
      <c r="N14" s="1280"/>
      <c r="O14" s="320"/>
      <c r="P14" s="1225" t="s">
        <v>845</v>
      </c>
      <c r="Q14" s="1225"/>
      <c r="R14" s="1225"/>
      <c r="S14" s="1278"/>
      <c r="T14" s="1225" t="s">
        <v>846</v>
      </c>
      <c r="U14" s="1225"/>
    </row>
    <row r="15" spans="1:21" s="3" customFormat="1" ht="11.25">
      <c r="B15" s="394"/>
      <c r="C15" s="394"/>
      <c r="D15" s="98"/>
      <c r="E15" s="708" t="s">
        <v>847</v>
      </c>
      <c r="F15" s="80" t="s">
        <v>847</v>
      </c>
      <c r="G15" s="80"/>
      <c r="H15" s="80"/>
      <c r="I15" s="80" t="s">
        <v>847</v>
      </c>
      <c r="J15" s="80" t="s">
        <v>847</v>
      </c>
      <c r="K15" s="80"/>
      <c r="L15" s="80"/>
      <c r="M15" s="80" t="s">
        <v>847</v>
      </c>
      <c r="N15" s="80" t="s">
        <v>847</v>
      </c>
      <c r="O15" s="80"/>
      <c r="P15" s="80"/>
      <c r="Q15" s="80" t="s">
        <v>847</v>
      </c>
      <c r="R15" s="80" t="s">
        <v>847</v>
      </c>
      <c r="S15" s="80" t="s">
        <v>783</v>
      </c>
      <c r="T15" s="80" t="s">
        <v>848</v>
      </c>
      <c r="U15" s="80" t="s">
        <v>849</v>
      </c>
    </row>
    <row r="16" spans="1:21" s="3" customFormat="1" ht="11.25" customHeight="1">
      <c r="B16" s="1277" t="s">
        <v>290</v>
      </c>
      <c r="C16" s="1256"/>
      <c r="D16" s="806"/>
      <c r="E16" s="157" t="s">
        <v>850</v>
      </c>
      <c r="F16" s="157" t="s">
        <v>851</v>
      </c>
      <c r="G16" s="157"/>
      <c r="H16" s="157"/>
      <c r="I16" s="157" t="s">
        <v>851</v>
      </c>
      <c r="J16" s="157" t="s">
        <v>852</v>
      </c>
      <c r="K16" s="157"/>
      <c r="L16" s="157"/>
      <c r="M16" s="157" t="s">
        <v>850</v>
      </c>
      <c r="N16" s="157" t="s">
        <v>851</v>
      </c>
      <c r="O16" s="157"/>
      <c r="P16" s="157"/>
      <c r="Q16" s="157" t="s">
        <v>851</v>
      </c>
      <c r="R16" s="157" t="s">
        <v>852</v>
      </c>
      <c r="S16" s="157" t="s">
        <v>853</v>
      </c>
      <c r="T16" s="157" t="s">
        <v>854</v>
      </c>
      <c r="U16" s="157" t="s">
        <v>854</v>
      </c>
    </row>
    <row r="17" spans="2:23" s="3" customFormat="1" ht="11.25" customHeight="1">
      <c r="B17" s="775" t="s">
        <v>728</v>
      </c>
      <c r="C17" s="391" t="s">
        <v>855</v>
      </c>
      <c r="D17" s="98"/>
      <c r="E17" s="80"/>
      <c r="F17" s="80"/>
      <c r="G17" s="80"/>
      <c r="H17" s="80"/>
      <c r="I17" s="80"/>
      <c r="J17" s="80"/>
      <c r="K17" s="80"/>
      <c r="L17" s="80"/>
      <c r="M17" s="80"/>
      <c r="N17" s="80"/>
      <c r="O17" s="80"/>
      <c r="P17" s="80"/>
      <c r="Q17" s="80"/>
      <c r="R17" s="80"/>
      <c r="S17" s="80"/>
      <c r="T17" s="80"/>
      <c r="U17" s="80"/>
      <c r="V17" s="45"/>
      <c r="W17" s="32"/>
    </row>
    <row r="18" spans="2:23" s="3" customFormat="1" ht="11.25" customHeight="1">
      <c r="B18" s="775"/>
      <c r="C18" s="527" t="s">
        <v>856</v>
      </c>
      <c r="D18" s="294">
        <v>368075.96837199997</v>
      </c>
      <c r="E18" s="52">
        <v>368075.96837199997</v>
      </c>
      <c r="F18" s="52"/>
      <c r="G18" s="52"/>
      <c r="H18" s="52"/>
      <c r="I18" s="52"/>
      <c r="J18" s="52"/>
      <c r="K18" s="52"/>
      <c r="L18" s="52"/>
      <c r="M18" s="52"/>
      <c r="N18" s="52"/>
      <c r="O18" s="52"/>
      <c r="P18" s="52"/>
      <c r="Q18" s="52"/>
      <c r="R18" s="52"/>
      <c r="S18" s="52"/>
      <c r="T18" s="52"/>
      <c r="U18" s="52"/>
      <c r="V18" s="45"/>
      <c r="W18" s="32"/>
    </row>
    <row r="19" spans="2:23" s="125" customFormat="1" ht="11.25">
      <c r="B19" s="776" t="s">
        <v>730</v>
      </c>
      <c r="C19" s="395" t="s">
        <v>731</v>
      </c>
      <c r="D19" s="528">
        <v>1984086.956486</v>
      </c>
      <c r="E19" s="529">
        <v>1804967.8346830001</v>
      </c>
      <c r="F19" s="529">
        <v>130563.803053</v>
      </c>
      <c r="G19" s="529"/>
      <c r="H19" s="529">
        <v>29823.423364000002</v>
      </c>
      <c r="I19" s="529"/>
      <c r="J19" s="529">
        <v>29741.106414000005</v>
      </c>
      <c r="K19" s="529"/>
      <c r="L19" s="529">
        <v>-1447.5077839999999</v>
      </c>
      <c r="M19" s="529">
        <v>-606.73062100000004</v>
      </c>
      <c r="N19" s="529">
        <v>-840.77716299999997</v>
      </c>
      <c r="O19" s="529"/>
      <c r="P19" s="529">
        <v>-7448.6056090000002</v>
      </c>
      <c r="Q19" s="529"/>
      <c r="R19" s="529">
        <v>-7448.6056090000002</v>
      </c>
      <c r="S19" s="529"/>
      <c r="T19" s="529">
        <v>1551347.1902310001</v>
      </c>
      <c r="U19" s="529">
        <v>13705.175319</v>
      </c>
    </row>
    <row r="20" spans="2:23" s="3" customFormat="1" ht="11.25">
      <c r="B20" s="775" t="s">
        <v>732</v>
      </c>
      <c r="C20" s="490" t="s">
        <v>733</v>
      </c>
      <c r="D20" s="294">
        <v>34073.002650000002</v>
      </c>
      <c r="E20" s="52">
        <v>34073.002650000002</v>
      </c>
      <c r="F20" s="52"/>
      <c r="G20" s="52"/>
      <c r="H20" s="52"/>
      <c r="I20" s="52"/>
      <c r="J20" s="52"/>
      <c r="K20" s="52"/>
      <c r="L20" s="52"/>
      <c r="M20" s="52"/>
      <c r="N20" s="52"/>
      <c r="O20" s="52"/>
      <c r="P20" s="52"/>
      <c r="Q20" s="52"/>
      <c r="R20" s="52"/>
      <c r="S20" s="229"/>
      <c r="T20" s="52"/>
      <c r="U20" s="52"/>
    </row>
    <row r="21" spans="2:23" s="3" customFormat="1" ht="11.25">
      <c r="B21" s="775" t="s">
        <v>734</v>
      </c>
      <c r="C21" s="490" t="s">
        <v>735</v>
      </c>
      <c r="D21" s="294">
        <v>4059.2536919999993</v>
      </c>
      <c r="E21" s="52">
        <v>4037.2294109999998</v>
      </c>
      <c r="F21" s="52">
        <v>12.291881000000002</v>
      </c>
      <c r="G21" s="52"/>
      <c r="H21" s="52"/>
      <c r="I21" s="52"/>
      <c r="J21" s="52"/>
      <c r="K21" s="52"/>
      <c r="L21" s="52">
        <v>-1.2173350000000001</v>
      </c>
      <c r="M21" s="52">
        <v>-1.203274</v>
      </c>
      <c r="N21" s="52"/>
      <c r="O21" s="52"/>
      <c r="P21" s="52"/>
      <c r="Q21" s="52"/>
      <c r="R21" s="52"/>
      <c r="S21" s="229"/>
      <c r="T21" s="52">
        <v>847.43935599999998</v>
      </c>
      <c r="U21" s="52"/>
    </row>
    <row r="22" spans="2:23" s="3" customFormat="1" ht="11.25">
      <c r="B22" s="775" t="s">
        <v>736</v>
      </c>
      <c r="C22" s="490" t="s">
        <v>737</v>
      </c>
      <c r="D22" s="294">
        <v>32033.488668000002</v>
      </c>
      <c r="E22" s="52">
        <v>31804.468518000001</v>
      </c>
      <c r="F22" s="52"/>
      <c r="G22" s="52"/>
      <c r="H22" s="52"/>
      <c r="I22" s="52"/>
      <c r="J22" s="52"/>
      <c r="K22" s="52"/>
      <c r="L22" s="52">
        <v>-0.94872499999999993</v>
      </c>
      <c r="M22" s="52">
        <v>-0.836175</v>
      </c>
      <c r="N22" s="52"/>
      <c r="O22" s="52"/>
      <c r="P22" s="52"/>
      <c r="Q22" s="52"/>
      <c r="R22" s="52"/>
      <c r="S22" s="229"/>
      <c r="T22" s="52">
        <v>230.12612999999999</v>
      </c>
      <c r="U22" s="52"/>
    </row>
    <row r="23" spans="2:23" s="3" customFormat="1" ht="11.25">
      <c r="B23" s="775" t="s">
        <v>738</v>
      </c>
      <c r="C23" s="490" t="s">
        <v>739</v>
      </c>
      <c r="D23" s="294">
        <v>79593.762042999995</v>
      </c>
      <c r="E23" s="52">
        <v>77952.147660000002</v>
      </c>
      <c r="F23" s="52">
        <v>1641.6143830000003</v>
      </c>
      <c r="G23" s="52"/>
      <c r="H23" s="52">
        <v>953.29086199999995</v>
      </c>
      <c r="I23" s="52"/>
      <c r="J23" s="52">
        <v>953.29086199999995</v>
      </c>
      <c r="K23" s="52"/>
      <c r="L23" s="52">
        <v>-10.831496</v>
      </c>
      <c r="M23" s="52">
        <v>-5.4734959999999999</v>
      </c>
      <c r="N23" s="52">
        <v>-5.3579990000000004</v>
      </c>
      <c r="O23" s="52"/>
      <c r="P23" s="52">
        <v>-16.193275000000003</v>
      </c>
      <c r="Q23" s="52"/>
      <c r="R23" s="52">
        <v>-16.193275000000003</v>
      </c>
      <c r="S23" s="229"/>
      <c r="T23" s="52">
        <v>10033.25426</v>
      </c>
      <c r="U23" s="52">
        <v>198.749244</v>
      </c>
    </row>
    <row r="24" spans="2:23" s="3" customFormat="1" ht="11.25">
      <c r="B24" s="775" t="s">
        <v>740</v>
      </c>
      <c r="C24" s="490" t="s">
        <v>741</v>
      </c>
      <c r="D24" s="294">
        <v>788782.42502199998</v>
      </c>
      <c r="E24" s="52">
        <v>706364.63103699998</v>
      </c>
      <c r="F24" s="52">
        <v>82082.988236000005</v>
      </c>
      <c r="G24" s="52"/>
      <c r="H24" s="52">
        <v>23940.453608</v>
      </c>
      <c r="I24" s="52"/>
      <c r="J24" s="52">
        <v>23940.453608</v>
      </c>
      <c r="K24" s="52"/>
      <c r="L24" s="52">
        <v>-1022.963002</v>
      </c>
      <c r="M24" s="52">
        <v>-454.728835</v>
      </c>
      <c r="N24" s="52">
        <v>-568.23416699999996</v>
      </c>
      <c r="O24" s="52"/>
      <c r="P24" s="52">
        <v>-6662.4758670000001</v>
      </c>
      <c r="Q24" s="52"/>
      <c r="R24" s="52">
        <v>-6662.4758670000001</v>
      </c>
      <c r="S24" s="229"/>
      <c r="T24" s="52">
        <v>555798.96189000004</v>
      </c>
      <c r="U24" s="52">
        <v>10349.510544000001</v>
      </c>
    </row>
    <row r="25" spans="2:23" s="530" customFormat="1" ht="11.25">
      <c r="B25" s="775" t="s">
        <v>742</v>
      </c>
      <c r="C25" s="531" t="s">
        <v>857</v>
      </c>
      <c r="D25" s="532">
        <v>226362.92019599999</v>
      </c>
      <c r="E25" s="533">
        <v>201096.45139500004</v>
      </c>
      <c r="F25" s="533">
        <v>25157.846650999996</v>
      </c>
      <c r="G25" s="533"/>
      <c r="H25" s="533">
        <v>4086.1025379999996</v>
      </c>
      <c r="I25" s="533"/>
      <c r="J25" s="533">
        <v>4086.1025379999996</v>
      </c>
      <c r="K25" s="533"/>
      <c r="L25" s="533">
        <v>-371.31157400000001</v>
      </c>
      <c r="M25" s="533">
        <v>-141.06362999999999</v>
      </c>
      <c r="N25" s="533">
        <v>-230.24794399999999</v>
      </c>
      <c r="O25" s="533"/>
      <c r="P25" s="533">
        <v>-1358.1922890000001</v>
      </c>
      <c r="Q25" s="533"/>
      <c r="R25" s="533">
        <v>-1358.1922890000001</v>
      </c>
      <c r="S25" s="534"/>
      <c r="T25" s="533">
        <v>179304.53541899999</v>
      </c>
      <c r="U25" s="533">
        <v>2290.7832939999998</v>
      </c>
    </row>
    <row r="26" spans="2:23" s="3" customFormat="1" ht="11.25">
      <c r="B26" s="775" t="s">
        <v>744</v>
      </c>
      <c r="C26" s="490" t="s">
        <v>743</v>
      </c>
      <c r="D26" s="294">
        <v>1045545.024411</v>
      </c>
      <c r="E26" s="52">
        <v>950736.35540799994</v>
      </c>
      <c r="F26" s="52">
        <v>46826.796004000003</v>
      </c>
      <c r="G26" s="52"/>
      <c r="H26" s="52">
        <v>4929.4538659999998</v>
      </c>
      <c r="I26" s="52"/>
      <c r="J26" s="52">
        <v>4847.1369160000004</v>
      </c>
      <c r="K26" s="52"/>
      <c r="L26" s="52">
        <v>-411.54722700000008</v>
      </c>
      <c r="M26" s="52">
        <v>-144.48884000000001</v>
      </c>
      <c r="N26" s="52">
        <v>-267.05838700000004</v>
      </c>
      <c r="O26" s="52"/>
      <c r="P26" s="52">
        <v>-769.72648500000003</v>
      </c>
      <c r="Q26" s="52"/>
      <c r="R26" s="52">
        <v>-769.72648500000003</v>
      </c>
      <c r="S26" s="229"/>
      <c r="T26" s="52">
        <v>984437.408161</v>
      </c>
      <c r="U26" s="52">
        <v>3156.9155310000001</v>
      </c>
      <c r="V26" s="1026"/>
      <c r="W26" s="1026"/>
    </row>
    <row r="27" spans="2:23" s="125" customFormat="1" ht="11.25">
      <c r="B27" s="776" t="s">
        <v>746</v>
      </c>
      <c r="C27" s="395" t="s">
        <v>858</v>
      </c>
      <c r="D27" s="528">
        <v>228204.494886</v>
      </c>
      <c r="E27" s="529">
        <v>140429.406005</v>
      </c>
      <c r="F27" s="529"/>
      <c r="G27" s="529"/>
      <c r="H27" s="529"/>
      <c r="I27" s="529"/>
      <c r="J27" s="529"/>
      <c r="K27" s="529"/>
      <c r="L27" s="529">
        <v>-1.077604</v>
      </c>
      <c r="M27" s="529">
        <v>-1.077604</v>
      </c>
      <c r="N27" s="529"/>
      <c r="O27" s="529"/>
      <c r="P27" s="529"/>
      <c r="Q27" s="529"/>
      <c r="R27" s="529"/>
      <c r="S27" s="535"/>
      <c r="T27" s="529"/>
      <c r="U27" s="529"/>
      <c r="V27" s="1027"/>
    </row>
    <row r="28" spans="2:23" s="3" customFormat="1" ht="11.25">
      <c r="B28" s="775" t="s">
        <v>797</v>
      </c>
      <c r="C28" s="490" t="s">
        <v>733</v>
      </c>
      <c r="D28" s="294">
        <v>19673.798758000001</v>
      </c>
      <c r="E28" s="52">
        <v>696.59060799999997</v>
      </c>
      <c r="F28" s="52"/>
      <c r="G28" s="52"/>
      <c r="H28" s="52"/>
      <c r="I28" s="52"/>
      <c r="J28" s="52"/>
      <c r="K28" s="52"/>
      <c r="L28" s="52"/>
      <c r="M28" s="52"/>
      <c r="N28" s="52"/>
      <c r="O28" s="52"/>
      <c r="P28" s="52"/>
      <c r="Q28" s="52"/>
      <c r="R28" s="52"/>
      <c r="S28" s="229"/>
      <c r="T28" s="52"/>
      <c r="U28" s="52"/>
    </row>
    <row r="29" spans="2:23" s="3" customFormat="1" ht="11.25">
      <c r="B29" s="775" t="s">
        <v>799</v>
      </c>
      <c r="C29" s="490" t="s">
        <v>735</v>
      </c>
      <c r="D29" s="294">
        <v>64400.161390000001</v>
      </c>
      <c r="E29" s="52">
        <v>41509.482345999997</v>
      </c>
      <c r="F29" s="52"/>
      <c r="G29" s="52"/>
      <c r="H29" s="52"/>
      <c r="I29" s="52"/>
      <c r="J29" s="52"/>
      <c r="K29" s="52"/>
      <c r="L29" s="52"/>
      <c r="M29" s="52"/>
      <c r="N29" s="52"/>
      <c r="O29" s="52"/>
      <c r="P29" s="52"/>
      <c r="Q29" s="52"/>
      <c r="R29" s="52"/>
      <c r="S29" s="229"/>
      <c r="T29" s="52"/>
      <c r="U29" s="52"/>
    </row>
    <row r="30" spans="2:23" s="3" customFormat="1" ht="11.25">
      <c r="B30" s="775" t="s">
        <v>801</v>
      </c>
      <c r="C30" s="490" t="s">
        <v>737</v>
      </c>
      <c r="D30" s="294">
        <v>138554.046436</v>
      </c>
      <c r="E30" s="52">
        <v>92661.414036000002</v>
      </c>
      <c r="F30" s="52"/>
      <c r="G30" s="52"/>
      <c r="H30" s="52"/>
      <c r="I30" s="52"/>
      <c r="J30" s="52"/>
      <c r="K30" s="52"/>
      <c r="L30" s="52"/>
      <c r="M30" s="52"/>
      <c r="N30" s="52"/>
      <c r="O30" s="52"/>
      <c r="P30" s="52"/>
      <c r="Q30" s="52"/>
      <c r="R30" s="52"/>
      <c r="S30" s="229"/>
      <c r="T30" s="52"/>
      <c r="U30" s="52"/>
    </row>
    <row r="31" spans="2:23" s="3" customFormat="1" ht="11.25">
      <c r="B31" s="775" t="s">
        <v>803</v>
      </c>
      <c r="C31" s="490" t="s">
        <v>739</v>
      </c>
      <c r="D31" s="294">
        <v>323.88709499999999</v>
      </c>
      <c r="E31" s="52">
        <v>309.31780800000001</v>
      </c>
      <c r="F31" s="52"/>
      <c r="G31" s="52"/>
      <c r="H31" s="52"/>
      <c r="I31" s="52"/>
      <c r="J31" s="52"/>
      <c r="K31" s="52"/>
      <c r="L31" s="52"/>
      <c r="M31" s="52"/>
      <c r="N31" s="52"/>
      <c r="O31" s="52"/>
      <c r="P31" s="52"/>
      <c r="Q31" s="52"/>
      <c r="R31" s="52"/>
      <c r="S31" s="229"/>
      <c r="T31" s="52"/>
      <c r="U31" s="52"/>
    </row>
    <row r="32" spans="2:23" s="3" customFormat="1" ht="11.25">
      <c r="B32" s="775" t="s">
        <v>805</v>
      </c>
      <c r="C32" s="490" t="s">
        <v>741</v>
      </c>
      <c r="D32" s="294">
        <v>5252.6012060000003</v>
      </c>
      <c r="E32" s="52">
        <v>5252.6012060000003</v>
      </c>
      <c r="F32" s="52"/>
      <c r="G32" s="52"/>
      <c r="H32" s="52"/>
      <c r="I32" s="52"/>
      <c r="J32" s="52"/>
      <c r="K32" s="52"/>
      <c r="L32" s="52">
        <v>-0.63255099999999997</v>
      </c>
      <c r="M32" s="52">
        <v>-0.63255099999999997</v>
      </c>
      <c r="N32" s="52"/>
      <c r="O32" s="52"/>
      <c r="P32" s="52"/>
      <c r="Q32" s="52"/>
      <c r="R32" s="52"/>
      <c r="S32" s="229"/>
      <c r="T32" s="52"/>
      <c r="U32" s="52"/>
    </row>
    <row r="33" spans="2:21" s="125" customFormat="1" ht="11.25">
      <c r="B33" s="776" t="s">
        <v>807</v>
      </c>
      <c r="C33" s="395" t="s">
        <v>859</v>
      </c>
      <c r="D33" s="528">
        <v>794520.527245</v>
      </c>
      <c r="E33" s="529">
        <v>763035.93031900004</v>
      </c>
      <c r="F33" s="529">
        <v>31484.596925999995</v>
      </c>
      <c r="G33" s="529"/>
      <c r="H33" s="529">
        <v>4838.2027260000004</v>
      </c>
      <c r="I33" s="529"/>
      <c r="J33" s="529">
        <v>4838.2027260000004</v>
      </c>
      <c r="K33" s="529"/>
      <c r="L33" s="529">
        <v>-447.39436999999998</v>
      </c>
      <c r="M33" s="529">
        <v>-170.98320899999999</v>
      </c>
      <c r="N33" s="529">
        <v>-276.41116099999999</v>
      </c>
      <c r="O33" s="529"/>
      <c r="P33" s="529">
        <v>-198.260817</v>
      </c>
      <c r="Q33" s="529"/>
      <c r="R33" s="529">
        <v>-198.260817</v>
      </c>
      <c r="S33" s="536"/>
      <c r="T33" s="529">
        <v>230189.546822</v>
      </c>
      <c r="U33" s="529">
        <v>2347.700394</v>
      </c>
    </row>
    <row r="34" spans="2:21" s="3" customFormat="1" ht="11.25">
      <c r="B34" s="775" t="s">
        <v>809</v>
      </c>
      <c r="C34" s="490" t="s">
        <v>733</v>
      </c>
      <c r="D34" s="294">
        <v>1.2614700000000001</v>
      </c>
      <c r="E34" s="52">
        <v>1.2614700000000001</v>
      </c>
      <c r="F34" s="52"/>
      <c r="G34" s="52"/>
      <c r="H34" s="52"/>
      <c r="I34" s="52"/>
      <c r="J34" s="52"/>
      <c r="K34" s="52"/>
      <c r="L34" s="52"/>
      <c r="M34" s="52"/>
      <c r="N34" s="52"/>
      <c r="O34" s="52"/>
      <c r="P34" s="52"/>
      <c r="Q34" s="52"/>
      <c r="R34" s="52"/>
      <c r="S34" s="537"/>
      <c r="T34" s="52"/>
      <c r="U34" s="52"/>
    </row>
    <row r="35" spans="2:21" s="3" customFormat="1" ht="11.25">
      <c r="B35" s="775" t="s">
        <v>811</v>
      </c>
      <c r="C35" s="490" t="s">
        <v>735</v>
      </c>
      <c r="D35" s="294">
        <v>11247.111711</v>
      </c>
      <c r="E35" s="52">
        <v>11247.106711</v>
      </c>
      <c r="F35" s="52"/>
      <c r="G35" s="52"/>
      <c r="H35" s="52"/>
      <c r="I35" s="52"/>
      <c r="J35" s="52"/>
      <c r="K35" s="52"/>
      <c r="L35" s="52"/>
      <c r="M35" s="52"/>
      <c r="N35" s="52"/>
      <c r="O35" s="52"/>
      <c r="P35" s="52"/>
      <c r="Q35" s="52"/>
      <c r="R35" s="52"/>
      <c r="S35" s="537"/>
      <c r="T35" s="52">
        <v>32.568350000000002</v>
      </c>
      <c r="U35" s="52"/>
    </row>
    <row r="36" spans="2:21" s="3" customFormat="1" ht="11.25">
      <c r="B36" s="775" t="s">
        <v>813</v>
      </c>
      <c r="C36" s="490" t="s">
        <v>737</v>
      </c>
      <c r="D36" s="294">
        <v>38874.151082999997</v>
      </c>
      <c r="E36" s="52">
        <v>38677.929915000001</v>
      </c>
      <c r="F36" s="52">
        <v>196.22116800000001</v>
      </c>
      <c r="G36" s="52"/>
      <c r="H36" s="52"/>
      <c r="I36" s="52"/>
      <c r="J36" s="52"/>
      <c r="K36" s="52"/>
      <c r="L36" s="52">
        <v>-2.7523529999999998</v>
      </c>
      <c r="M36" s="52">
        <v>-2.164758</v>
      </c>
      <c r="N36" s="52">
        <v>-0.58759499999999998</v>
      </c>
      <c r="O36" s="52"/>
      <c r="P36" s="52"/>
      <c r="Q36" s="52"/>
      <c r="R36" s="52"/>
      <c r="S36" s="537"/>
      <c r="T36" s="52">
        <v>575.31923300000005</v>
      </c>
      <c r="U36" s="52"/>
    </row>
    <row r="37" spans="2:21" s="3" customFormat="1" ht="11.25">
      <c r="B37" s="775" t="s">
        <v>815</v>
      </c>
      <c r="C37" s="490" t="s">
        <v>739</v>
      </c>
      <c r="D37" s="294">
        <v>9565.2055870000004</v>
      </c>
      <c r="E37" s="52">
        <v>9287.9633200000007</v>
      </c>
      <c r="F37" s="52">
        <v>277.24226700000003</v>
      </c>
      <c r="G37" s="52"/>
      <c r="H37" s="52"/>
      <c r="I37" s="52"/>
      <c r="J37" s="52"/>
      <c r="K37" s="52"/>
      <c r="L37" s="52">
        <v>-3.2670059999999999</v>
      </c>
      <c r="M37" s="52">
        <v>-1.6488700000000001</v>
      </c>
      <c r="N37" s="52">
        <v>-1.618136</v>
      </c>
      <c r="O37" s="52"/>
      <c r="P37" s="52"/>
      <c r="Q37" s="52"/>
      <c r="R37" s="52"/>
      <c r="S37" s="537"/>
      <c r="T37" s="52">
        <v>3030.096333</v>
      </c>
      <c r="U37" s="52"/>
    </row>
    <row r="38" spans="2:21" s="3" customFormat="1" ht="11.25">
      <c r="B38" s="775" t="s">
        <v>817</v>
      </c>
      <c r="C38" s="490" t="s">
        <v>741</v>
      </c>
      <c r="D38" s="294">
        <v>415195.14691100002</v>
      </c>
      <c r="E38" s="52">
        <v>388616.46955400001</v>
      </c>
      <c r="F38" s="52">
        <v>26578.677357</v>
      </c>
      <c r="G38" s="52"/>
      <c r="H38" s="52">
        <v>4567.3855240000003</v>
      </c>
      <c r="I38" s="52"/>
      <c r="J38" s="52">
        <v>4567.3855240000003</v>
      </c>
      <c r="K38" s="52"/>
      <c r="L38" s="52">
        <v>-408.29792300000003</v>
      </c>
      <c r="M38" s="52">
        <v>-155.755818</v>
      </c>
      <c r="N38" s="52">
        <v>-252.54210499999999</v>
      </c>
      <c r="O38" s="52"/>
      <c r="P38" s="52">
        <v>-196.309438</v>
      </c>
      <c r="Q38" s="52"/>
      <c r="R38" s="52">
        <v>-196.309438</v>
      </c>
      <c r="S38" s="537"/>
      <c r="T38" s="52">
        <v>116445.24398699999</v>
      </c>
      <c r="U38" s="52">
        <v>2319.0836439999998</v>
      </c>
    </row>
    <row r="39" spans="2:21" s="3" customFormat="1" ht="11.25">
      <c r="B39" s="775" t="s">
        <v>860</v>
      </c>
      <c r="C39" s="490" t="s">
        <v>743</v>
      </c>
      <c r="D39" s="52">
        <v>319637.65048299998</v>
      </c>
      <c r="E39" s="52">
        <v>315205.199349</v>
      </c>
      <c r="F39" s="52">
        <v>4432.4511339999999</v>
      </c>
      <c r="G39" s="52"/>
      <c r="H39" s="52">
        <v>270.81720200000001</v>
      </c>
      <c r="I39" s="52"/>
      <c r="J39" s="52">
        <v>270.81720200000001</v>
      </c>
      <c r="K39" s="52"/>
      <c r="L39" s="52">
        <v>-33.034484999999997</v>
      </c>
      <c r="M39" s="52">
        <v>-11.37116</v>
      </c>
      <c r="N39" s="52">
        <v>-21.663325</v>
      </c>
      <c r="O39" s="52"/>
      <c r="P39" s="52">
        <v>-1.951379</v>
      </c>
      <c r="Q39" s="52"/>
      <c r="R39" s="52">
        <v>-1.951379</v>
      </c>
      <c r="S39" s="537"/>
      <c r="T39" s="52">
        <v>110106.318919</v>
      </c>
      <c r="U39" s="52">
        <v>28.61675</v>
      </c>
    </row>
    <row r="40" spans="2:21" s="3" customFormat="1" ht="11.25">
      <c r="B40" s="1111">
        <v>220</v>
      </c>
      <c r="C40" s="1095" t="s">
        <v>593</v>
      </c>
      <c r="D40" s="1106">
        <v>3374887.9469889998</v>
      </c>
      <c r="E40" s="1106">
        <v>3076509.1393789998</v>
      </c>
      <c r="F40" s="1106">
        <v>162048.39997899998</v>
      </c>
      <c r="G40" s="1106"/>
      <c r="H40" s="1106">
        <v>34661.626090000005</v>
      </c>
      <c r="I40" s="1106"/>
      <c r="J40" s="1106">
        <v>34579.309140000005</v>
      </c>
      <c r="K40" s="1106"/>
      <c r="L40" s="1106">
        <v>-1895.9797579999999</v>
      </c>
      <c r="M40" s="1106">
        <v>-778.79143399999998</v>
      </c>
      <c r="N40" s="1106">
        <v>-1117.188324</v>
      </c>
      <c r="O40" s="1106">
        <v>0</v>
      </c>
      <c r="P40" s="1106">
        <v>-7646.8664260000005</v>
      </c>
      <c r="Q40" s="1106"/>
      <c r="R40" s="1106">
        <v>-7646.8664260000005</v>
      </c>
      <c r="S40" s="1112"/>
      <c r="T40" s="1106">
        <v>1781536.7370530001</v>
      </c>
      <c r="U40" s="1106">
        <v>16052.875712999999</v>
      </c>
    </row>
    <row r="41" spans="2:21" s="3" customFormat="1" ht="11.25" customHeight="1">
      <c r="B41" s="223"/>
      <c r="C41" s="395"/>
      <c r="D41" s="230"/>
      <c r="E41" s="230"/>
      <c r="F41" s="230"/>
      <c r="G41" s="230"/>
      <c r="H41" s="230"/>
      <c r="I41" s="230"/>
      <c r="J41" s="230"/>
      <c r="K41" s="230"/>
      <c r="L41" s="230"/>
      <c r="M41" s="230"/>
      <c r="N41" s="230"/>
      <c r="O41" s="230"/>
      <c r="P41" s="230"/>
      <c r="Q41" s="230"/>
      <c r="R41" s="230"/>
      <c r="S41" s="230"/>
      <c r="T41" s="230"/>
      <c r="U41" s="230"/>
    </row>
    <row r="42" spans="2:21" s="3" customFormat="1" ht="11.25" customHeight="1">
      <c r="B42" s="223"/>
      <c r="C42" s="395"/>
      <c r="D42" s="230"/>
      <c r="E42" s="230"/>
      <c r="F42" s="230"/>
      <c r="G42" s="230"/>
      <c r="H42" s="230"/>
      <c r="I42" s="230"/>
      <c r="J42" s="230"/>
      <c r="K42" s="230"/>
      <c r="L42" s="230"/>
      <c r="M42" s="230"/>
      <c r="N42" s="230"/>
      <c r="O42" s="230"/>
      <c r="P42" s="230"/>
      <c r="Q42" s="230"/>
      <c r="R42" s="230"/>
      <c r="S42" s="230"/>
      <c r="T42" s="230"/>
      <c r="U42" s="230"/>
    </row>
    <row r="43" spans="2:21" s="3" customFormat="1" ht="11.25" customHeight="1">
      <c r="D43" s="1012"/>
    </row>
    <row r="44" spans="2:21" s="3" customFormat="1" ht="11.25" customHeight="1"/>
    <row r="45" spans="2:21" s="226" customFormat="1" ht="11.25" customHeight="1">
      <c r="B45" s="1286" t="s">
        <v>748</v>
      </c>
      <c r="C45" s="1287"/>
      <c r="D45" s="1094" t="s">
        <v>297</v>
      </c>
      <c r="E45" s="1094" t="s">
        <v>299</v>
      </c>
      <c r="F45" s="1094" t="s">
        <v>301</v>
      </c>
      <c r="G45" s="1094"/>
      <c r="H45" s="1094" t="s">
        <v>303</v>
      </c>
      <c r="I45" s="1094" t="s">
        <v>308</v>
      </c>
      <c r="J45" s="1094" t="s">
        <v>315</v>
      </c>
      <c r="K45" s="1094"/>
      <c r="L45" s="1094" t="s">
        <v>317</v>
      </c>
      <c r="M45" s="1094" t="s">
        <v>322</v>
      </c>
      <c r="N45" s="1094" t="s">
        <v>328</v>
      </c>
      <c r="O45" s="1094"/>
      <c r="P45" s="1094" t="s">
        <v>359</v>
      </c>
      <c r="Q45" s="1094" t="s">
        <v>381</v>
      </c>
      <c r="R45" s="1094" t="s">
        <v>831</v>
      </c>
      <c r="S45" s="1094" t="s">
        <v>832</v>
      </c>
      <c r="T45" s="1094" t="s">
        <v>833</v>
      </c>
      <c r="U45" s="1094" t="s">
        <v>834</v>
      </c>
    </row>
    <row r="46" spans="2:21" s="3" customFormat="1" ht="11.25" customHeight="1">
      <c r="B46" s="394"/>
      <c r="C46" s="394"/>
      <c r="K46" s="864"/>
      <c r="L46" s="1253" t="s">
        <v>835</v>
      </c>
      <c r="M46" s="1279"/>
      <c r="N46" s="1279"/>
      <c r="O46" s="1279"/>
      <c r="P46" s="1279"/>
      <c r="Q46" s="1279"/>
      <c r="R46" s="1279"/>
      <c r="S46" s="1278"/>
    </row>
    <row r="47" spans="2:21" s="3" customFormat="1" ht="11.25" customHeight="1">
      <c r="B47" s="394"/>
      <c r="C47" s="394"/>
      <c r="K47" s="320"/>
      <c r="L47" s="1283" t="s">
        <v>836</v>
      </c>
      <c r="M47" s="1284"/>
      <c r="N47" s="1284"/>
      <c r="O47" s="1284"/>
      <c r="P47" s="1284"/>
      <c r="Q47" s="1284"/>
      <c r="R47" s="1284"/>
      <c r="S47" s="1278"/>
    </row>
    <row r="48" spans="2:21" s="3" customFormat="1" ht="11.25" customHeight="1">
      <c r="B48" s="394"/>
      <c r="C48" s="394"/>
      <c r="D48" s="227"/>
      <c r="E48" s="227"/>
      <c r="F48" s="227"/>
      <c r="G48" s="227"/>
      <c r="H48" s="227"/>
      <c r="I48" s="227"/>
      <c r="J48" s="227"/>
      <c r="K48" s="320"/>
      <c r="O48" s="228"/>
      <c r="P48" s="1278" t="s">
        <v>837</v>
      </c>
      <c r="Q48" s="1278"/>
      <c r="R48" s="1278"/>
      <c r="S48" s="1278"/>
      <c r="T48" s="320"/>
      <c r="U48" s="320"/>
    </row>
    <row r="49" spans="2:23" s="3" customFormat="1" ht="11.25" customHeight="1">
      <c r="B49" s="394"/>
      <c r="C49" s="394"/>
      <c r="D49" s="1285" t="s">
        <v>838</v>
      </c>
      <c r="E49" s="1285"/>
      <c r="F49" s="1285"/>
      <c r="G49" s="1285"/>
      <c r="H49" s="1285"/>
      <c r="I49" s="1285"/>
      <c r="J49" s="1285"/>
      <c r="K49" s="320"/>
      <c r="L49" s="1278" t="s">
        <v>839</v>
      </c>
      <c r="M49" s="1278"/>
      <c r="N49" s="1278"/>
      <c r="O49" s="228"/>
      <c r="P49" s="1278" t="s">
        <v>840</v>
      </c>
      <c r="Q49" s="1278"/>
      <c r="R49" s="1278"/>
      <c r="S49" s="1278"/>
      <c r="T49" s="1278" t="s">
        <v>841</v>
      </c>
      <c r="U49" s="1278"/>
    </row>
    <row r="50" spans="2:23" s="3" customFormat="1" ht="11.25">
      <c r="B50" s="394"/>
      <c r="C50" s="394"/>
      <c r="D50" s="1241" t="s">
        <v>842</v>
      </c>
      <c r="E50" s="1241"/>
      <c r="F50" s="1241"/>
      <c r="G50" s="864"/>
      <c r="H50" s="1241" t="s">
        <v>843</v>
      </c>
      <c r="I50" s="1241"/>
      <c r="J50" s="1241"/>
      <c r="K50" s="320"/>
      <c r="L50" s="1280" t="s">
        <v>844</v>
      </c>
      <c r="M50" s="1280"/>
      <c r="N50" s="1280"/>
      <c r="O50" s="320"/>
      <c r="P50" s="1225" t="s">
        <v>845</v>
      </c>
      <c r="Q50" s="1225"/>
      <c r="R50" s="1225"/>
      <c r="S50" s="1278"/>
      <c r="T50" s="1225" t="s">
        <v>846</v>
      </c>
      <c r="U50" s="1225"/>
    </row>
    <row r="51" spans="2:23" s="3" customFormat="1" ht="11.25">
      <c r="B51" s="394"/>
      <c r="C51" s="394"/>
      <c r="D51" s="98"/>
      <c r="E51" s="708" t="s">
        <v>847</v>
      </c>
      <c r="F51" s="80" t="s">
        <v>847</v>
      </c>
      <c r="G51" s="80"/>
      <c r="H51" s="80"/>
      <c r="I51" s="80" t="s">
        <v>847</v>
      </c>
      <c r="J51" s="80" t="s">
        <v>847</v>
      </c>
      <c r="K51" s="80"/>
      <c r="L51" s="80"/>
      <c r="M51" s="80" t="s">
        <v>847</v>
      </c>
      <c r="N51" s="80" t="s">
        <v>847</v>
      </c>
      <c r="O51" s="80"/>
      <c r="P51" s="80"/>
      <c r="Q51" s="80" t="s">
        <v>847</v>
      </c>
      <c r="R51" s="80" t="s">
        <v>847</v>
      </c>
      <c r="S51" s="80" t="s">
        <v>783</v>
      </c>
      <c r="T51" s="80" t="s">
        <v>848</v>
      </c>
      <c r="U51" s="80" t="s">
        <v>849</v>
      </c>
    </row>
    <row r="52" spans="2:23" s="3" customFormat="1" ht="11.25" customHeight="1">
      <c r="B52" s="1277" t="s">
        <v>290</v>
      </c>
      <c r="C52" s="1256"/>
      <c r="D52" s="806"/>
      <c r="E52" s="157" t="s">
        <v>850</v>
      </c>
      <c r="F52" s="157" t="s">
        <v>851</v>
      </c>
      <c r="G52" s="157"/>
      <c r="H52" s="157"/>
      <c r="I52" s="157" t="s">
        <v>851</v>
      </c>
      <c r="J52" s="157" t="s">
        <v>852</v>
      </c>
      <c r="K52" s="157"/>
      <c r="L52" s="157"/>
      <c r="M52" s="157" t="s">
        <v>850</v>
      </c>
      <c r="N52" s="157" t="s">
        <v>851</v>
      </c>
      <c r="O52" s="157"/>
      <c r="P52" s="157"/>
      <c r="Q52" s="157" t="s">
        <v>851</v>
      </c>
      <c r="R52" s="157" t="s">
        <v>852</v>
      </c>
      <c r="S52" s="157" t="s">
        <v>853</v>
      </c>
      <c r="T52" s="157" t="s">
        <v>854</v>
      </c>
      <c r="U52" s="157" t="s">
        <v>854</v>
      </c>
    </row>
    <row r="53" spans="2:23" s="3" customFormat="1" ht="11.25" customHeight="1">
      <c r="B53" s="775" t="s">
        <v>728</v>
      </c>
      <c r="C53" s="391" t="s">
        <v>855</v>
      </c>
      <c r="D53" s="98"/>
      <c r="E53" s="80"/>
      <c r="F53" s="80"/>
      <c r="G53" s="80"/>
      <c r="H53" s="80"/>
      <c r="I53" s="80"/>
      <c r="J53" s="80"/>
      <c r="K53" s="80"/>
      <c r="L53" s="80"/>
      <c r="M53" s="80"/>
      <c r="N53" s="80"/>
      <c r="O53" s="80"/>
      <c r="P53" s="80"/>
      <c r="Q53" s="80"/>
      <c r="R53" s="80"/>
      <c r="S53" s="80"/>
      <c r="T53" s="80"/>
      <c r="U53" s="80"/>
      <c r="V53" s="45"/>
      <c r="W53" s="32"/>
    </row>
    <row r="54" spans="2:23" s="3" customFormat="1" ht="11.25" customHeight="1">
      <c r="B54" s="775"/>
      <c r="C54" s="527" t="s">
        <v>856</v>
      </c>
      <c r="D54" s="294">
        <v>289701.740865</v>
      </c>
      <c r="E54" s="52">
        <v>289702</v>
      </c>
      <c r="F54" s="52"/>
      <c r="G54" s="52"/>
      <c r="H54" s="52"/>
      <c r="I54" s="52"/>
      <c r="J54" s="52"/>
      <c r="K54" s="52"/>
      <c r="L54" s="52"/>
      <c r="M54" s="52"/>
      <c r="N54" s="52"/>
      <c r="O54" s="52"/>
      <c r="P54" s="52"/>
      <c r="Q54" s="52"/>
      <c r="R54" s="52"/>
      <c r="S54" s="52"/>
      <c r="T54" s="52"/>
      <c r="U54" s="52"/>
      <c r="V54" s="45"/>
      <c r="W54" s="32"/>
    </row>
    <row r="55" spans="2:23" s="125" customFormat="1" ht="11.25">
      <c r="B55" s="776" t="s">
        <v>730</v>
      </c>
      <c r="C55" s="395" t="s">
        <v>731</v>
      </c>
      <c r="D55" s="528">
        <v>1790044.4765890001</v>
      </c>
      <c r="E55" s="529">
        <v>1633572.7173709997</v>
      </c>
      <c r="F55" s="529">
        <v>114728.478793</v>
      </c>
      <c r="G55" s="529"/>
      <c r="H55" s="529">
        <v>31466.921719999998</v>
      </c>
      <c r="I55" s="529"/>
      <c r="J55" s="529">
        <v>31380.758699999998</v>
      </c>
      <c r="K55" s="529"/>
      <c r="L55" s="529">
        <v>-1367.9529700000001</v>
      </c>
      <c r="M55" s="529">
        <v>-562.23830399999997</v>
      </c>
      <c r="N55" s="529">
        <v>-805.71466699999985</v>
      </c>
      <c r="O55" s="529"/>
      <c r="P55" s="529">
        <v>-8812.0522519999995</v>
      </c>
      <c r="Q55" s="529"/>
      <c r="R55" s="529">
        <v>-8812.0522519999995</v>
      </c>
      <c r="S55" s="529"/>
      <c r="T55" s="529">
        <v>1333513.464903</v>
      </c>
      <c r="U55" s="529">
        <v>14171.825624999999</v>
      </c>
    </row>
    <row r="56" spans="2:23" s="3" customFormat="1" ht="11.25">
      <c r="B56" s="775" t="s">
        <v>732</v>
      </c>
      <c r="C56" s="490" t="s">
        <v>733</v>
      </c>
      <c r="D56" s="294">
        <v>22600.289239999998</v>
      </c>
      <c r="E56" s="52">
        <v>22600.289239999998</v>
      </c>
      <c r="F56" s="52"/>
      <c r="G56" s="52"/>
      <c r="H56" s="52"/>
      <c r="I56" s="52"/>
      <c r="J56" s="52"/>
      <c r="K56" s="52"/>
      <c r="L56" s="52"/>
      <c r="M56" s="52"/>
      <c r="N56" s="52"/>
      <c r="O56" s="52"/>
      <c r="P56" s="52"/>
      <c r="Q56" s="52"/>
      <c r="R56" s="52"/>
      <c r="S56" s="229"/>
      <c r="T56" s="52"/>
      <c r="U56" s="52"/>
    </row>
    <row r="57" spans="2:23" s="3" customFormat="1" ht="11.25">
      <c r="B57" s="775" t="s">
        <v>734</v>
      </c>
      <c r="C57" s="490" t="s">
        <v>735</v>
      </c>
      <c r="D57" s="294">
        <v>10343.763774999999</v>
      </c>
      <c r="E57" s="52">
        <v>10315.548774999999</v>
      </c>
      <c r="F57" s="52">
        <v>18.289000000000001</v>
      </c>
      <c r="G57" s="52"/>
      <c r="H57" s="52"/>
      <c r="I57" s="52"/>
      <c r="J57" s="52"/>
      <c r="K57" s="52"/>
      <c r="L57" s="52">
        <v>-2.9225449999999999</v>
      </c>
      <c r="M57" s="52">
        <v>-2.9225449999999999</v>
      </c>
      <c r="N57" s="52"/>
      <c r="O57" s="52"/>
      <c r="P57" s="52"/>
      <c r="Q57" s="52"/>
      <c r="R57" s="52"/>
      <c r="S57" s="229"/>
      <c r="T57" s="52">
        <v>892.56122800000003</v>
      </c>
      <c r="U57" s="52"/>
    </row>
    <row r="58" spans="2:23" s="3" customFormat="1" ht="11.25">
      <c r="B58" s="775" t="s">
        <v>736</v>
      </c>
      <c r="C58" s="490" t="s">
        <v>737</v>
      </c>
      <c r="D58" s="294">
        <v>32888.873058999998</v>
      </c>
      <c r="E58" s="52">
        <v>32630.028698999995</v>
      </c>
      <c r="F58" s="52"/>
      <c r="G58" s="52"/>
      <c r="H58" s="52"/>
      <c r="I58" s="52"/>
      <c r="J58" s="52"/>
      <c r="K58" s="52"/>
      <c r="L58" s="52"/>
      <c r="M58" s="52"/>
      <c r="N58" s="52"/>
      <c r="O58" s="52"/>
      <c r="P58" s="52"/>
      <c r="Q58" s="52"/>
      <c r="R58" s="52"/>
      <c r="S58" s="229"/>
      <c r="T58" s="52">
        <v>231.874774</v>
      </c>
      <c r="U58" s="52"/>
    </row>
    <row r="59" spans="2:23" s="3" customFormat="1" ht="11.25">
      <c r="B59" s="775" t="s">
        <v>738</v>
      </c>
      <c r="C59" s="490" t="s">
        <v>739</v>
      </c>
      <c r="D59" s="294">
        <v>57884.849983</v>
      </c>
      <c r="E59" s="52">
        <v>56942.568320999999</v>
      </c>
      <c r="F59" s="52">
        <v>942.28166199999998</v>
      </c>
      <c r="G59" s="52"/>
      <c r="H59" s="52">
        <v>553.63798499999996</v>
      </c>
      <c r="I59" s="52"/>
      <c r="J59" s="52">
        <v>553.63798499999996</v>
      </c>
      <c r="K59" s="52"/>
      <c r="L59" s="52">
        <v>-6.9249289999999997</v>
      </c>
      <c r="M59" s="52">
        <v>-3.7537069999999999</v>
      </c>
      <c r="N59" s="52">
        <v>-3.1712229999999999</v>
      </c>
      <c r="O59" s="52"/>
      <c r="P59" s="52">
        <v>-52.131270000000001</v>
      </c>
      <c r="Q59" s="52"/>
      <c r="R59" s="52">
        <v>-52.131270000000001</v>
      </c>
      <c r="S59" s="229"/>
      <c r="T59" s="52">
        <v>9573.635714</v>
      </c>
      <c r="U59" s="52">
        <v>177.74641700000001</v>
      </c>
    </row>
    <row r="60" spans="2:23" s="3" customFormat="1" ht="11.25">
      <c r="B60" s="775" t="s">
        <v>740</v>
      </c>
      <c r="C60" s="490" t="s">
        <v>741</v>
      </c>
      <c r="D60" s="294">
        <v>718317.95256000001</v>
      </c>
      <c r="E60" s="52">
        <v>635822.89291099994</v>
      </c>
      <c r="F60" s="52">
        <v>82138.506439999997</v>
      </c>
      <c r="G60" s="52"/>
      <c r="H60" s="52">
        <v>26612.648767999999</v>
      </c>
      <c r="I60" s="52"/>
      <c r="J60" s="52">
        <v>26612.648767999999</v>
      </c>
      <c r="K60" s="52"/>
      <c r="L60" s="52">
        <v>-1108.102476</v>
      </c>
      <c r="M60" s="52">
        <v>-463.36620399999993</v>
      </c>
      <c r="N60" s="52">
        <v>-644.73627299999998</v>
      </c>
      <c r="O60" s="52"/>
      <c r="P60" s="52">
        <v>-8341.0489329999982</v>
      </c>
      <c r="Q60" s="52"/>
      <c r="R60" s="52">
        <v>-8341.0489339999986</v>
      </c>
      <c r="S60" s="229"/>
      <c r="T60" s="52">
        <v>410955.12491000001</v>
      </c>
      <c r="U60" s="52">
        <v>10966.034320999999</v>
      </c>
    </row>
    <row r="61" spans="2:23" s="530" customFormat="1" ht="11.25">
      <c r="B61" s="775" t="s">
        <v>742</v>
      </c>
      <c r="C61" s="531" t="s">
        <v>857</v>
      </c>
      <c r="D61" s="532">
        <v>217313.96518899998</v>
      </c>
      <c r="E61" s="533">
        <v>190012.251796</v>
      </c>
      <c r="F61" s="533">
        <v>27178.069613</v>
      </c>
      <c r="G61" s="533"/>
      <c r="H61" s="533">
        <v>4787.9186739999996</v>
      </c>
      <c r="I61" s="533"/>
      <c r="J61" s="533">
        <v>4787.9186739999996</v>
      </c>
      <c r="K61" s="533"/>
      <c r="L61" s="533">
        <v>-359.61664300000001</v>
      </c>
      <c r="M61" s="533">
        <v>-145.773596</v>
      </c>
      <c r="N61" s="533">
        <v>-213.84304700000001</v>
      </c>
      <c r="O61" s="533"/>
      <c r="P61" s="533">
        <v>-1398.8317360000001</v>
      </c>
      <c r="Q61" s="533"/>
      <c r="R61" s="533">
        <v>-1398.8317360000001</v>
      </c>
      <c r="S61" s="534"/>
      <c r="T61" s="533">
        <v>184724.29139299999</v>
      </c>
      <c r="U61" s="533">
        <v>3000.4270000000001</v>
      </c>
    </row>
    <row r="62" spans="2:23" s="3" customFormat="1" ht="11.25">
      <c r="B62" s="775" t="s">
        <v>744</v>
      </c>
      <c r="C62" s="490" t="s">
        <v>743</v>
      </c>
      <c r="D62" s="294">
        <v>948008.74797100003</v>
      </c>
      <c r="E62" s="52">
        <v>875261.38942499994</v>
      </c>
      <c r="F62" s="52">
        <v>31629.299260000003</v>
      </c>
      <c r="G62" s="52"/>
      <c r="H62" s="52">
        <v>4300.4216290000004</v>
      </c>
      <c r="I62" s="52"/>
      <c r="J62" s="52">
        <v>4214.2586090000004</v>
      </c>
      <c r="K62" s="52"/>
      <c r="L62" s="52">
        <v>-249.57261099999999</v>
      </c>
      <c r="M62" s="52">
        <v>-91.867868999999999</v>
      </c>
      <c r="N62" s="52">
        <v>-157.70474100000001</v>
      </c>
      <c r="O62" s="52"/>
      <c r="P62" s="52">
        <v>-418.66777000000002</v>
      </c>
      <c r="Q62" s="52"/>
      <c r="R62" s="52">
        <v>-418.66777000000002</v>
      </c>
      <c r="S62" s="229"/>
      <c r="T62" s="52">
        <v>911860.26827600016</v>
      </c>
      <c r="U62" s="52">
        <v>3028.044887</v>
      </c>
    </row>
    <row r="63" spans="2:23" s="125" customFormat="1" ht="11.25">
      <c r="B63" s="776" t="s">
        <v>746</v>
      </c>
      <c r="C63" s="395" t="s">
        <v>858</v>
      </c>
      <c r="D63" s="528">
        <v>218398.525834</v>
      </c>
      <c r="E63" s="529">
        <v>104670.047684</v>
      </c>
      <c r="F63" s="529"/>
      <c r="G63" s="529"/>
      <c r="H63" s="529"/>
      <c r="I63" s="529"/>
      <c r="J63" s="529"/>
      <c r="K63" s="529"/>
      <c r="L63" s="529"/>
      <c r="M63" s="529"/>
      <c r="N63" s="529"/>
      <c r="O63" s="529"/>
      <c r="P63" s="529"/>
      <c r="Q63" s="529"/>
      <c r="R63" s="529"/>
      <c r="S63" s="535"/>
      <c r="T63" s="529"/>
      <c r="U63" s="529"/>
    </row>
    <row r="64" spans="2:23" s="3" customFormat="1" ht="11.25">
      <c r="B64" s="775" t="s">
        <v>797</v>
      </c>
      <c r="C64" s="490" t="s">
        <v>733</v>
      </c>
      <c r="D64" s="294">
        <v>31320.549479999998</v>
      </c>
      <c r="E64" s="52">
        <v>2391.7016149999999</v>
      </c>
      <c r="F64" s="52"/>
      <c r="G64" s="52"/>
      <c r="H64" s="52"/>
      <c r="I64" s="52"/>
      <c r="J64" s="52"/>
      <c r="K64" s="52"/>
      <c r="L64" s="52"/>
      <c r="M64" s="52"/>
      <c r="N64" s="52"/>
      <c r="O64" s="52"/>
      <c r="P64" s="52"/>
      <c r="Q64" s="52"/>
      <c r="R64" s="52"/>
      <c r="S64" s="229"/>
      <c r="T64" s="52"/>
      <c r="U64" s="52"/>
    </row>
    <row r="65" spans="2:21" s="3" customFormat="1" ht="11.25">
      <c r="B65" s="775" t="s">
        <v>799</v>
      </c>
      <c r="C65" s="490" t="s">
        <v>735</v>
      </c>
      <c r="D65" s="294">
        <v>65896.117853000003</v>
      </c>
      <c r="E65" s="52">
        <v>40244.793482000001</v>
      </c>
      <c r="F65" s="52"/>
      <c r="G65" s="52"/>
      <c r="H65" s="52"/>
      <c r="I65" s="52"/>
      <c r="J65" s="52"/>
      <c r="K65" s="52"/>
      <c r="L65" s="52"/>
      <c r="M65" s="52"/>
      <c r="N65" s="52"/>
      <c r="O65" s="52"/>
      <c r="P65" s="52"/>
      <c r="Q65" s="52"/>
      <c r="R65" s="52"/>
      <c r="S65" s="229"/>
      <c r="T65" s="52"/>
      <c r="U65" s="52"/>
    </row>
    <row r="66" spans="2:21" s="3" customFormat="1" ht="11.25">
      <c r="B66" s="775" t="s">
        <v>801</v>
      </c>
      <c r="C66" s="490" t="s">
        <v>737</v>
      </c>
      <c r="D66" s="294">
        <v>117120.50051100001</v>
      </c>
      <c r="E66" s="52">
        <v>57985.846665999998</v>
      </c>
      <c r="F66" s="52"/>
      <c r="G66" s="52"/>
      <c r="H66" s="52"/>
      <c r="I66" s="52"/>
      <c r="J66" s="52"/>
      <c r="K66" s="52"/>
      <c r="L66" s="52"/>
      <c r="M66" s="52"/>
      <c r="N66" s="52"/>
      <c r="O66" s="52"/>
      <c r="P66" s="52"/>
      <c r="Q66" s="52"/>
      <c r="R66" s="52"/>
      <c r="S66" s="229"/>
      <c r="T66" s="52"/>
      <c r="U66" s="52"/>
    </row>
    <row r="67" spans="2:21" s="3" customFormat="1" ht="11.25">
      <c r="B67" s="775" t="s">
        <v>803</v>
      </c>
      <c r="C67" s="490" t="s">
        <v>739</v>
      </c>
      <c r="D67" s="294">
        <v>13.652068</v>
      </c>
      <c r="E67" s="52"/>
      <c r="F67" s="52"/>
      <c r="G67" s="52"/>
      <c r="H67" s="52"/>
      <c r="I67" s="52"/>
      <c r="J67" s="52"/>
      <c r="K67" s="52"/>
      <c r="L67" s="52"/>
      <c r="M67" s="52"/>
      <c r="N67" s="52"/>
      <c r="O67" s="52"/>
      <c r="P67" s="52"/>
      <c r="Q67" s="52"/>
      <c r="R67" s="52"/>
      <c r="S67" s="229"/>
      <c r="T67" s="52"/>
      <c r="U67" s="52"/>
    </row>
    <row r="68" spans="2:21" s="3" customFormat="1" ht="11.25">
      <c r="B68" s="775" t="s">
        <v>805</v>
      </c>
      <c r="C68" s="490" t="s">
        <v>741</v>
      </c>
      <c r="D68" s="294">
        <v>4047.7059220000001</v>
      </c>
      <c r="E68" s="52">
        <v>4047.7059220000001</v>
      </c>
      <c r="F68" s="52"/>
      <c r="G68" s="52"/>
      <c r="H68" s="52"/>
      <c r="I68" s="52"/>
      <c r="J68" s="52"/>
      <c r="K68" s="52"/>
      <c r="L68" s="52"/>
      <c r="M68" s="52"/>
      <c r="N68" s="52"/>
      <c r="O68" s="52"/>
      <c r="P68" s="52"/>
      <c r="Q68" s="52"/>
      <c r="R68" s="52"/>
      <c r="S68" s="229"/>
      <c r="T68" s="52"/>
      <c r="U68" s="52"/>
    </row>
    <row r="69" spans="2:21" s="125" customFormat="1" ht="11.25">
      <c r="B69" s="776" t="s">
        <v>807</v>
      </c>
      <c r="C69" s="395" t="s">
        <v>859</v>
      </c>
      <c r="D69" s="528">
        <v>768130.37599299999</v>
      </c>
      <c r="E69" s="529">
        <v>737156.73212900001</v>
      </c>
      <c r="F69" s="529">
        <v>30973.643863999998</v>
      </c>
      <c r="G69" s="529"/>
      <c r="H69" s="529">
        <v>5356.2890369999996</v>
      </c>
      <c r="I69" s="529"/>
      <c r="J69" s="529">
        <v>5356.2890369999996</v>
      </c>
      <c r="K69" s="529"/>
      <c r="L69" s="529">
        <v>-551.271117</v>
      </c>
      <c r="M69" s="529">
        <v>-216.284054</v>
      </c>
      <c r="N69" s="529">
        <v>-334.98706299999998</v>
      </c>
      <c r="O69" s="529"/>
      <c r="P69" s="529">
        <v>-670.15155700000003</v>
      </c>
      <c r="Q69" s="529"/>
      <c r="R69" s="529">
        <v>-670.15155700000003</v>
      </c>
      <c r="S69" s="536"/>
      <c r="T69" s="529">
        <v>215875.171978</v>
      </c>
      <c r="U69" s="529">
        <v>2257.209386</v>
      </c>
    </row>
    <row r="70" spans="2:21" s="3" customFormat="1" ht="11.25">
      <c r="B70" s="775" t="s">
        <v>809</v>
      </c>
      <c r="C70" s="490" t="s">
        <v>733</v>
      </c>
      <c r="D70" s="294">
        <v>1.1225799999999999</v>
      </c>
      <c r="E70" s="52">
        <v>1.1225799999999999</v>
      </c>
      <c r="F70" s="52"/>
      <c r="G70" s="52"/>
      <c r="H70" s="52"/>
      <c r="I70" s="52"/>
      <c r="J70" s="52"/>
      <c r="K70" s="52"/>
      <c r="L70" s="52"/>
      <c r="M70" s="52"/>
      <c r="N70" s="52"/>
      <c r="O70" s="52"/>
      <c r="P70" s="52"/>
      <c r="Q70" s="52"/>
      <c r="R70" s="52"/>
      <c r="S70" s="537"/>
      <c r="T70" s="52"/>
      <c r="U70" s="52"/>
    </row>
    <row r="71" spans="2:21" s="3" customFormat="1" ht="11.25">
      <c r="B71" s="775" t="s">
        <v>811</v>
      </c>
      <c r="C71" s="490" t="s">
        <v>735</v>
      </c>
      <c r="D71" s="294">
        <v>10403.73071</v>
      </c>
      <c r="E71" s="52">
        <v>10403.359050999999</v>
      </c>
      <c r="F71" s="52"/>
      <c r="G71" s="52"/>
      <c r="H71" s="52"/>
      <c r="I71" s="52"/>
      <c r="J71" s="52"/>
      <c r="K71" s="52"/>
      <c r="L71" s="52"/>
      <c r="M71" s="52"/>
      <c r="N71" s="52"/>
      <c r="O71" s="52"/>
      <c r="P71" s="52"/>
      <c r="Q71" s="52"/>
      <c r="R71" s="52"/>
      <c r="S71" s="537"/>
      <c r="T71" s="52">
        <v>11.211320000000001</v>
      </c>
      <c r="U71" s="52"/>
    </row>
    <row r="72" spans="2:21" s="3" customFormat="1" ht="11.25">
      <c r="B72" s="775" t="s">
        <v>813</v>
      </c>
      <c r="C72" s="490" t="s">
        <v>737</v>
      </c>
      <c r="D72" s="294">
        <v>38046.502634999997</v>
      </c>
      <c r="E72" s="52">
        <v>37682.553433000001</v>
      </c>
      <c r="F72" s="52">
        <v>363.94920200000001</v>
      </c>
      <c r="G72" s="52"/>
      <c r="H72" s="52"/>
      <c r="I72" s="52"/>
      <c r="J72" s="52"/>
      <c r="K72" s="52"/>
      <c r="L72" s="52">
        <v>-2.5445289999999998</v>
      </c>
      <c r="M72" s="52">
        <v>-1.9115200000000001</v>
      </c>
      <c r="N72" s="52">
        <v>-0.63300900000000004</v>
      </c>
      <c r="O72" s="52"/>
      <c r="P72" s="52"/>
      <c r="Q72" s="52"/>
      <c r="R72" s="52"/>
      <c r="S72" s="537"/>
      <c r="T72" s="52">
        <v>37.521081000000002</v>
      </c>
      <c r="U72" s="52"/>
    </row>
    <row r="73" spans="2:21" s="3" customFormat="1" ht="11.25">
      <c r="B73" s="775" t="s">
        <v>815</v>
      </c>
      <c r="C73" s="490" t="s">
        <v>739</v>
      </c>
      <c r="D73" s="294">
        <v>10679.748326999999</v>
      </c>
      <c r="E73" s="52">
        <v>10652.894437999999</v>
      </c>
      <c r="F73" s="52">
        <v>26.853888999999999</v>
      </c>
      <c r="G73" s="52"/>
      <c r="H73" s="52"/>
      <c r="I73" s="52"/>
      <c r="J73" s="52"/>
      <c r="K73" s="52"/>
      <c r="L73" s="52">
        <v>-2.9584130000000002</v>
      </c>
      <c r="M73" s="52">
        <v>-2.8564820000000002</v>
      </c>
      <c r="N73" s="52"/>
      <c r="O73" s="52"/>
      <c r="P73" s="52"/>
      <c r="Q73" s="52"/>
      <c r="R73" s="52"/>
      <c r="S73" s="537"/>
      <c r="T73" s="52">
        <v>2457.1090199999999</v>
      </c>
      <c r="U73" s="52"/>
    </row>
    <row r="74" spans="2:21" s="3" customFormat="1" ht="11.25">
      <c r="B74" s="775" t="s">
        <v>817</v>
      </c>
      <c r="C74" s="490" t="s">
        <v>741</v>
      </c>
      <c r="D74" s="294">
        <v>438829.62236199999</v>
      </c>
      <c r="E74" s="52">
        <v>411646.98426200001</v>
      </c>
      <c r="F74" s="52">
        <v>27182.6381</v>
      </c>
      <c r="G74" s="52"/>
      <c r="H74" s="52">
        <v>5077.3478240000004</v>
      </c>
      <c r="I74" s="52"/>
      <c r="J74" s="52">
        <v>5077.3478240000004</v>
      </c>
      <c r="K74" s="52"/>
      <c r="L74" s="52">
        <v>-514.91143799999998</v>
      </c>
      <c r="M74" s="52">
        <v>-197.63100700000001</v>
      </c>
      <c r="N74" s="52">
        <v>-317.28043100000002</v>
      </c>
      <c r="O74" s="52"/>
      <c r="P74" s="52">
        <v>-669.68973200000005</v>
      </c>
      <c r="Q74" s="52"/>
      <c r="R74" s="52">
        <v>-669.68973200000005</v>
      </c>
      <c r="S74" s="537"/>
      <c r="T74" s="52">
        <v>109655.422848</v>
      </c>
      <c r="U74" s="52">
        <v>2229.1636060000001</v>
      </c>
    </row>
    <row r="75" spans="2:21" s="3" customFormat="1" ht="11.25">
      <c r="B75" s="775" t="s">
        <v>860</v>
      </c>
      <c r="C75" s="490" t="s">
        <v>743</v>
      </c>
      <c r="D75" s="52">
        <v>270169.64937900001</v>
      </c>
      <c r="E75" s="52">
        <v>266769.81836500001</v>
      </c>
      <c r="F75" s="52">
        <v>3399.8310139999999</v>
      </c>
      <c r="G75" s="52"/>
      <c r="H75" s="52">
        <v>278.941213</v>
      </c>
      <c r="I75" s="52"/>
      <c r="J75" s="52">
        <v>278.941213</v>
      </c>
      <c r="K75" s="52"/>
      <c r="L75" s="52">
        <v>-30.755084000000004</v>
      </c>
      <c r="M75" s="52">
        <v>-13.791363</v>
      </c>
      <c r="N75" s="52">
        <v>-16.963721000000003</v>
      </c>
      <c r="O75" s="52"/>
      <c r="P75" s="52"/>
      <c r="Q75" s="52"/>
      <c r="R75" s="52"/>
      <c r="S75" s="537"/>
      <c r="T75" s="52">
        <v>103713.90770900001</v>
      </c>
      <c r="U75" s="52">
        <v>28.045780000000001</v>
      </c>
    </row>
    <row r="76" spans="2:21" s="3" customFormat="1" ht="11.25">
      <c r="B76" s="1111">
        <v>220</v>
      </c>
      <c r="C76" s="1095" t="s">
        <v>593</v>
      </c>
      <c r="D76" s="1106">
        <f>+D69+D63+D55+D54</f>
        <v>3066275.119281</v>
      </c>
      <c r="E76" s="1106">
        <f>+E69+E63+E55+E54</f>
        <v>2765101.497184</v>
      </c>
      <c r="F76" s="1106">
        <f t="shared" ref="F76" si="0">+F69+F63+F55+F54</f>
        <v>145702.122657</v>
      </c>
      <c r="G76" s="1106"/>
      <c r="H76" s="1106">
        <f t="shared" ref="H76" si="1">+H69+H63+H55+H54</f>
        <v>36823.210757000001</v>
      </c>
      <c r="I76" s="1106"/>
      <c r="J76" s="1106">
        <f t="shared" ref="J76" si="2">+J69+J63+J55+J54</f>
        <v>36737.047737000001</v>
      </c>
      <c r="K76" s="1106"/>
      <c r="L76" s="1106">
        <f t="shared" ref="L76:N76" si="3">+L69+L63+L55+L54</f>
        <v>-1919.2240870000001</v>
      </c>
      <c r="M76" s="1106">
        <f t="shared" si="3"/>
        <v>-778.52235799999994</v>
      </c>
      <c r="N76" s="1106">
        <f t="shared" si="3"/>
        <v>-1140.7017299999998</v>
      </c>
      <c r="O76" s="1106"/>
      <c r="P76" s="1106">
        <f t="shared" ref="P76" si="4">+P69+P63+P55+P54</f>
        <v>-9482.2038089999987</v>
      </c>
      <c r="Q76" s="1106"/>
      <c r="R76" s="1106">
        <f t="shared" ref="R76" si="5">+R69+R63+R55+R54</f>
        <v>-9482.2038089999987</v>
      </c>
      <c r="S76" s="1112"/>
      <c r="T76" s="1106">
        <f t="shared" ref="T76:U76" si="6">+T69+T63+T55+T54</f>
        <v>1549388.6368810001</v>
      </c>
      <c r="U76" s="1106">
        <f t="shared" si="6"/>
        <v>16429.035011</v>
      </c>
    </row>
    <row r="77" spans="2:21">
      <c r="D77" s="1012"/>
      <c r="H77" s="1012"/>
    </row>
    <row r="79" spans="2:21">
      <c r="D79" s="1012"/>
    </row>
  </sheetData>
  <mergeCells count="31">
    <mergeCell ref="B52:C52"/>
    <mergeCell ref="B9:C9"/>
    <mergeCell ref="L10:R10"/>
    <mergeCell ref="S10:S14"/>
    <mergeCell ref="L11:R11"/>
    <mergeCell ref="P12:R12"/>
    <mergeCell ref="D13:J13"/>
    <mergeCell ref="L13:N13"/>
    <mergeCell ref="P13:R13"/>
    <mergeCell ref="B45:C45"/>
    <mergeCell ref="S46:S50"/>
    <mergeCell ref="L47:R47"/>
    <mergeCell ref="D49:J49"/>
    <mergeCell ref="D50:F50"/>
    <mergeCell ref="H50:J50"/>
    <mergeCell ref="L50:N50"/>
    <mergeCell ref="P50:R50"/>
    <mergeCell ref="T50:U50"/>
    <mergeCell ref="B7:U7"/>
    <mergeCell ref="B16:C16"/>
    <mergeCell ref="L49:N49"/>
    <mergeCell ref="P49:R49"/>
    <mergeCell ref="T49:U49"/>
    <mergeCell ref="L46:R46"/>
    <mergeCell ref="P48:R48"/>
    <mergeCell ref="T13:U13"/>
    <mergeCell ref="D14:F14"/>
    <mergeCell ref="H14:J14"/>
    <mergeCell ref="L14:N14"/>
    <mergeCell ref="P14:R14"/>
    <mergeCell ref="T14:U14"/>
  </mergeCells>
  <phoneticPr fontId="296"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0"/>
  <sheetViews>
    <sheetView showGridLines="0" showRowColHeaders="0" zoomScaleNormal="100" zoomScaleSheetLayoutView="100" workbookViewId="0">
      <selection activeCell="G33" sqref="G33"/>
    </sheetView>
  </sheetViews>
  <sheetFormatPr baseColWidth="10" defaultColWidth="11.42578125" defaultRowHeight="15"/>
  <cols>
    <col min="1" max="1" width="2.7109375" style="20" customWidth="1"/>
    <col min="2" max="2" width="4.85546875" style="20" customWidth="1"/>
    <col min="3" max="3" width="2.5703125" style="20" customWidth="1"/>
    <col min="4" max="4" width="35.85546875" style="20" customWidth="1"/>
    <col min="5" max="8" width="12" style="7" customWidth="1"/>
    <col min="9" max="9" width="13.42578125" style="7" bestFit="1" customWidth="1"/>
    <col min="10" max="10" width="12" style="7" customWidth="1"/>
    <col min="11" max="11" width="102.85546875" style="7" customWidth="1"/>
    <col min="12" max="16384" width="11.42578125" style="7"/>
  </cols>
  <sheetData>
    <row r="1" spans="1:11" s="11" customFormat="1" ht="11.25" customHeight="1">
      <c r="A1" s="8"/>
      <c r="B1" s="8"/>
      <c r="C1" s="8"/>
      <c r="D1" s="8"/>
      <c r="E1" s="9"/>
      <c r="F1" s="9"/>
      <c r="G1" s="10"/>
      <c r="H1" s="10"/>
      <c r="I1" s="10"/>
    </row>
    <row r="2" spans="1:11" s="11" customFormat="1" ht="5.25" customHeight="1">
      <c r="A2" s="8"/>
      <c r="B2" s="8"/>
      <c r="C2" s="8"/>
      <c r="D2" s="8"/>
      <c r="E2" s="9"/>
      <c r="F2" s="9"/>
      <c r="G2" s="10"/>
      <c r="H2" s="10"/>
      <c r="I2" s="10"/>
    </row>
    <row r="3" spans="1:11" s="13" customFormat="1" ht="12.75" customHeight="1">
      <c r="A3" s="12"/>
      <c r="B3" s="1289" t="s">
        <v>287</v>
      </c>
      <c r="C3" s="1290"/>
      <c r="D3" s="1290"/>
      <c r="E3" s="1290"/>
      <c r="F3" s="1290"/>
      <c r="G3" s="1290"/>
      <c r="H3" s="1290"/>
      <c r="I3" s="1290"/>
      <c r="J3" s="1290"/>
    </row>
    <row r="4" spans="1:11" s="11" customFormat="1" ht="5.25" customHeight="1">
      <c r="A4" s="8"/>
      <c r="B4" s="8"/>
      <c r="C4" s="8"/>
      <c r="D4" s="8"/>
      <c r="E4" s="8"/>
      <c r="F4" s="9"/>
      <c r="G4" s="9"/>
      <c r="H4" s="10"/>
      <c r="I4" s="10"/>
      <c r="J4" s="10"/>
      <c r="K4" s="8"/>
    </row>
    <row r="5" spans="1:11" ht="15.75" customHeight="1">
      <c r="A5" s="14"/>
      <c r="B5" s="15" t="s">
        <v>861</v>
      </c>
      <c r="C5"/>
      <c r="D5"/>
      <c r="E5"/>
      <c r="F5" s="15"/>
      <c r="G5"/>
      <c r="H5"/>
    </row>
    <row r="6" spans="1:11" ht="11.25" customHeight="1">
      <c r="A6" s="14"/>
      <c r="B6" s="14"/>
      <c r="C6" s="15"/>
      <c r="D6" s="15"/>
    </row>
    <row r="7" spans="1:11" ht="22.5" customHeight="1">
      <c r="A7" s="14"/>
      <c r="B7" s="1291" t="s">
        <v>862</v>
      </c>
      <c r="C7" s="1292"/>
      <c r="D7" s="1292"/>
      <c r="E7" s="1292"/>
      <c r="F7" s="1292"/>
      <c r="G7" s="1292"/>
      <c r="H7" s="1292"/>
      <c r="I7" s="1292"/>
      <c r="J7" s="1292"/>
    </row>
    <row r="8" spans="1:11" ht="11.25" customHeight="1">
      <c r="A8" s="14"/>
      <c r="C8"/>
      <c r="D8"/>
      <c r="E8"/>
      <c r="F8"/>
      <c r="G8"/>
      <c r="H8"/>
      <c r="I8" s="272"/>
      <c r="J8" s="272"/>
    </row>
    <row r="9" spans="1:11" ht="15.75">
      <c r="A9" s="14"/>
      <c r="B9" s="14"/>
      <c r="C9" s="15"/>
      <c r="D9" s="15"/>
    </row>
    <row r="10" spans="1:11" s="11" customFormat="1" ht="11.25" customHeight="1">
      <c r="A10" s="8"/>
      <c r="B10" s="1293" t="s">
        <v>29</v>
      </c>
      <c r="C10" s="1294"/>
      <c r="D10" s="1294"/>
      <c r="E10" s="1113" t="s">
        <v>297</v>
      </c>
      <c r="F10" s="1113" t="s">
        <v>299</v>
      </c>
      <c r="G10" s="1113" t="s">
        <v>301</v>
      </c>
      <c r="H10" s="1113" t="s">
        <v>303</v>
      </c>
      <c r="I10" s="1113" t="s">
        <v>308</v>
      </c>
      <c r="J10" s="1113" t="s">
        <v>315</v>
      </c>
    </row>
    <row r="11" spans="1:11" s="11" customFormat="1" ht="11.25" customHeight="1">
      <c r="A11" s="8"/>
      <c r="B11" s="712"/>
      <c r="C11" s="712"/>
      <c r="D11" s="711"/>
      <c r="E11" s="1288" t="s">
        <v>863</v>
      </c>
      <c r="F11" s="1288"/>
      <c r="G11" s="1288"/>
      <c r="H11" s="1288"/>
      <c r="I11" s="1288"/>
      <c r="J11" s="1288"/>
    </row>
    <row r="12" spans="1:11" s="11" customFormat="1" ht="11.25" customHeight="1">
      <c r="A12" s="8"/>
      <c r="B12" s="99"/>
      <c r="D12" s="99"/>
      <c r="E12" s="713"/>
      <c r="F12" s="713"/>
      <c r="G12" s="557" t="s">
        <v>864</v>
      </c>
      <c r="H12" s="713"/>
      <c r="I12" s="119" t="s">
        <v>865</v>
      </c>
      <c r="J12" s="713"/>
    </row>
    <row r="13" spans="1:11" s="11" customFormat="1" ht="11.25" customHeight="1">
      <c r="A13" s="8"/>
      <c r="B13" s="217" t="s">
        <v>290</v>
      </c>
      <c r="C13" s="865"/>
      <c r="D13" s="217"/>
      <c r="E13" s="650" t="s">
        <v>866</v>
      </c>
      <c r="F13" s="650" t="s">
        <v>867</v>
      </c>
      <c r="G13" s="650" t="s">
        <v>868</v>
      </c>
      <c r="H13" s="650" t="s">
        <v>869</v>
      </c>
      <c r="I13" s="650" t="s">
        <v>870</v>
      </c>
      <c r="J13" s="650" t="s">
        <v>593</v>
      </c>
      <c r="K13" s="1037"/>
    </row>
    <row r="14" spans="1:11" ht="11.25" customHeight="1">
      <c r="B14" s="866">
        <v>1</v>
      </c>
      <c r="C14" s="866" t="s">
        <v>731</v>
      </c>
      <c r="D14" s="866"/>
      <c r="E14" s="1046">
        <v>369777.25114972563</v>
      </c>
      <c r="F14" s="1046">
        <v>461740.14355726371</v>
      </c>
      <c r="G14" s="1046">
        <v>155139.68735754842</v>
      </c>
      <c r="H14" s="1046">
        <v>319265.92860013898</v>
      </c>
      <c r="I14" s="1046">
        <v>1076062.6899629966</v>
      </c>
      <c r="J14" s="1046">
        <v>2381985.7006276734</v>
      </c>
      <c r="K14" s="1038"/>
    </row>
    <row r="15" spans="1:11" ht="11.25" customHeight="1">
      <c r="B15" s="20">
        <v>2</v>
      </c>
      <c r="C15" s="20" t="s">
        <v>858</v>
      </c>
      <c r="E15" s="1046"/>
      <c r="F15" s="1046">
        <v>60727.164299638302</v>
      </c>
      <c r="G15" s="1046">
        <v>39408.559088229144</v>
      </c>
      <c r="H15" s="1046">
        <v>109575.79307647762</v>
      </c>
      <c r="I15" s="1046">
        <v>18491.670995736957</v>
      </c>
      <c r="J15" s="1046">
        <v>228203.18746008203</v>
      </c>
    </row>
    <row r="16" spans="1:11" ht="11.25" customHeight="1">
      <c r="B16" s="153">
        <v>3</v>
      </c>
      <c r="C16" s="153" t="s">
        <v>593</v>
      </c>
      <c r="D16" s="153"/>
      <c r="E16" s="1047">
        <v>369777.25114972563</v>
      </c>
      <c r="F16" s="1047">
        <v>522467.30785690201</v>
      </c>
      <c r="G16" s="1047">
        <v>194548.24644577756</v>
      </c>
      <c r="H16" s="1047">
        <v>428841.72167661658</v>
      </c>
      <c r="I16" s="1047">
        <v>1094554.3609587336</v>
      </c>
      <c r="J16" s="1047">
        <v>2610188.8880877555</v>
      </c>
    </row>
    <row r="19" spans="1:12" s="11" customFormat="1" ht="11.25" customHeight="1">
      <c r="A19" s="8"/>
      <c r="B19" s="1293" t="s">
        <v>748</v>
      </c>
      <c r="C19" s="1294"/>
      <c r="D19" s="1294"/>
      <c r="E19" s="1113" t="s">
        <v>297</v>
      </c>
      <c r="F19" s="1113" t="s">
        <v>299</v>
      </c>
      <c r="G19" s="1113" t="s">
        <v>301</v>
      </c>
      <c r="H19" s="1113" t="s">
        <v>303</v>
      </c>
      <c r="I19" s="1113" t="s">
        <v>308</v>
      </c>
      <c r="J19" s="1113" t="s">
        <v>315</v>
      </c>
    </row>
    <row r="20" spans="1:12" s="11" customFormat="1" ht="11.25" customHeight="1">
      <c r="A20" s="8"/>
      <c r="B20" s="712"/>
      <c r="C20" s="712"/>
      <c r="D20" s="711"/>
      <c r="E20" s="1288" t="s">
        <v>863</v>
      </c>
      <c r="F20" s="1288"/>
      <c r="G20" s="1288"/>
      <c r="H20" s="1288"/>
      <c r="I20" s="1288"/>
      <c r="J20" s="1288"/>
    </row>
    <row r="21" spans="1:12" s="11" customFormat="1" ht="11.25" customHeight="1">
      <c r="A21" s="8"/>
      <c r="B21" s="99"/>
      <c r="D21" s="99"/>
      <c r="E21" s="714"/>
      <c r="F21" s="714"/>
      <c r="G21" s="557" t="s">
        <v>864</v>
      </c>
      <c r="H21" s="714"/>
      <c r="I21" s="119" t="s">
        <v>865</v>
      </c>
      <c r="J21" s="714"/>
    </row>
    <row r="22" spans="1:12" s="11" customFormat="1" ht="11.25" customHeight="1">
      <c r="A22" s="8"/>
      <c r="B22" s="217" t="s">
        <v>290</v>
      </c>
      <c r="C22" s="865"/>
      <c r="D22" s="217"/>
      <c r="E22" s="650" t="s">
        <v>866</v>
      </c>
      <c r="F22" s="650" t="s">
        <v>867</v>
      </c>
      <c r="G22" s="650" t="s">
        <v>871</v>
      </c>
      <c r="H22" s="650" t="s">
        <v>869</v>
      </c>
      <c r="I22" s="650" t="s">
        <v>870</v>
      </c>
      <c r="J22" s="650" t="s">
        <v>593</v>
      </c>
    </row>
    <row r="23" spans="1:12" ht="11.25" customHeight="1">
      <c r="B23" s="866">
        <v>1</v>
      </c>
      <c r="C23" s="866" t="s">
        <v>731</v>
      </c>
      <c r="D23" s="866"/>
      <c r="E23" s="538">
        <v>474099.47649463604</v>
      </c>
      <c r="F23" s="538">
        <v>88643.907664583501</v>
      </c>
      <c r="G23" s="538">
        <v>139995.24308039638</v>
      </c>
      <c r="H23" s="538">
        <v>357170.11723517434</v>
      </c>
      <c r="I23" s="538">
        <v>1051304.6250043041</v>
      </c>
      <c r="J23" s="538">
        <v>2111213.3694790946</v>
      </c>
      <c r="K23" s="11"/>
      <c r="L23" s="11"/>
    </row>
    <row r="24" spans="1:12" ht="11.25" customHeight="1">
      <c r="B24" s="20">
        <v>2</v>
      </c>
      <c r="C24" s="20" t="s">
        <v>858</v>
      </c>
      <c r="E24" s="538">
        <v>42511.470779405056</v>
      </c>
      <c r="F24" s="538">
        <v>52164.148350729862</v>
      </c>
      <c r="G24" s="538">
        <v>11955.737046005002</v>
      </c>
      <c r="H24" s="538">
        <v>111130.46458278106</v>
      </c>
      <c r="I24" s="538">
        <v>637.25839651535807</v>
      </c>
      <c r="J24" s="538">
        <v>218399.07915543634</v>
      </c>
      <c r="K24" s="11"/>
      <c r="L24" s="11"/>
    </row>
    <row r="25" spans="1:12" ht="11.25" customHeight="1">
      <c r="B25" s="153">
        <v>3</v>
      </c>
      <c r="C25" s="153" t="s">
        <v>593</v>
      </c>
      <c r="D25" s="153"/>
      <c r="E25" s="867">
        <f t="shared" ref="E25:J25" si="0">SUM(E23:E24)</f>
        <v>516610.94727404107</v>
      </c>
      <c r="F25" s="867">
        <f t="shared" si="0"/>
        <v>140808.05601531337</v>
      </c>
      <c r="G25" s="867">
        <f t="shared" si="0"/>
        <v>151950.98012640138</v>
      </c>
      <c r="H25" s="867">
        <f t="shared" si="0"/>
        <v>468300.58181795542</v>
      </c>
      <c r="I25" s="867">
        <f t="shared" si="0"/>
        <v>1051941.8834008195</v>
      </c>
      <c r="J25" s="867">
        <f t="shared" si="0"/>
        <v>2329612.4486345309</v>
      </c>
      <c r="K25" s="11"/>
      <c r="L25" s="11"/>
    </row>
    <row r="27" spans="1:12">
      <c r="E27" s="20"/>
      <c r="F27" s="20"/>
      <c r="G27" s="20"/>
      <c r="H27" s="20"/>
      <c r="I27" s="20"/>
      <c r="J27" s="20"/>
    </row>
    <row r="28" spans="1:12">
      <c r="E28" s="20"/>
      <c r="F28" s="20"/>
      <c r="G28" s="20"/>
      <c r="H28" s="20"/>
      <c r="I28" s="20"/>
      <c r="J28" s="20"/>
    </row>
    <row r="29" spans="1:12">
      <c r="E29" s="20"/>
      <c r="F29" s="20"/>
      <c r="G29" s="20"/>
      <c r="H29" s="20"/>
      <c r="I29" s="20"/>
      <c r="J29" s="20"/>
    </row>
    <row r="30" spans="1:12">
      <c r="E30" s="1011"/>
      <c r="F30" s="1011"/>
      <c r="G30" s="1011"/>
      <c r="H30" s="1011"/>
      <c r="I30" s="1011"/>
    </row>
  </sheetData>
  <mergeCells count="6">
    <mergeCell ref="E20:J20"/>
    <mergeCell ref="B3:J3"/>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3"/>
  <sheetViews>
    <sheetView showGridLines="0" showRowColHeaders="0" zoomScaleNormal="100" workbookViewId="0"/>
  </sheetViews>
  <sheetFormatPr baseColWidth="10" defaultColWidth="11.42578125" defaultRowHeight="15"/>
  <cols>
    <col min="1" max="1" width="2.7109375" style="7" customWidth="1"/>
    <col min="2" max="2" width="4.85546875" style="108" customWidth="1"/>
    <col min="3" max="3" width="30.5703125" style="7" customWidth="1"/>
    <col min="4" max="4" width="14.5703125" style="7" customWidth="1"/>
    <col min="5" max="8" width="12.5703125" style="7" customWidth="1"/>
    <col min="9" max="9" width="13.28515625" style="7" bestFit="1" customWidth="1"/>
    <col min="10" max="16384" width="11.42578125" style="7"/>
  </cols>
  <sheetData>
    <row r="1" spans="1:18" s="11" customFormat="1" ht="11.25" customHeight="1">
      <c r="A1" s="235"/>
      <c r="B1" s="13"/>
      <c r="C1" s="8"/>
      <c r="D1" s="8"/>
      <c r="E1" s="9"/>
      <c r="F1" s="9"/>
      <c r="G1" s="10"/>
      <c r="H1" s="10"/>
    </row>
    <row r="2" spans="1:18" s="11" customFormat="1" ht="5.25" customHeight="1">
      <c r="B2" s="13"/>
      <c r="C2" s="8"/>
      <c r="D2" s="8"/>
      <c r="E2" s="9"/>
      <c r="F2" s="9"/>
      <c r="G2" s="10"/>
      <c r="H2" s="10"/>
    </row>
    <row r="3" spans="1:18" s="13" customFormat="1" ht="12.75" customHeight="1">
      <c r="B3" s="384" t="s">
        <v>287</v>
      </c>
      <c r="D3" s="384"/>
      <c r="E3" s="384"/>
      <c r="F3" s="384"/>
      <c r="G3" s="384"/>
      <c r="H3" s="384"/>
    </row>
    <row r="4" spans="1:18" s="11" customFormat="1" ht="5.25" customHeight="1">
      <c r="B4" s="13"/>
      <c r="C4" s="8"/>
      <c r="D4" s="8"/>
      <c r="E4" s="9"/>
      <c r="F4" s="9"/>
      <c r="G4" s="10"/>
      <c r="H4" s="10"/>
      <c r="I4" s="8"/>
      <c r="J4" s="8"/>
    </row>
    <row r="5" spans="1:18" ht="15.75" customHeight="1">
      <c r="B5" s="15" t="s">
        <v>872</v>
      </c>
      <c r="K5"/>
      <c r="L5"/>
    </row>
    <row r="6" spans="1:18" ht="11.25" customHeight="1">
      <c r="B6" s="14"/>
      <c r="C6" s="15"/>
    </row>
    <row r="7" spans="1:18" ht="33.75" customHeight="1">
      <c r="B7" s="1238" t="s">
        <v>873</v>
      </c>
      <c r="C7" s="1234"/>
      <c r="D7" s="1234"/>
      <c r="E7" s="1234"/>
      <c r="F7" s="1234"/>
      <c r="G7" s="1234"/>
      <c r="H7" s="1234"/>
      <c r="K7" s="15"/>
    </row>
    <row r="8" spans="1:18" s="32" customFormat="1" ht="11.25">
      <c r="B8" s="17"/>
    </row>
    <row r="9" spans="1:18" ht="11.25" customHeight="1">
      <c r="B9" s="1244" t="s">
        <v>29</v>
      </c>
      <c r="C9" s="1245"/>
      <c r="D9" s="1113" t="s">
        <v>297</v>
      </c>
      <c r="E9" s="1113" t="s">
        <v>299</v>
      </c>
      <c r="F9" s="1113" t="s">
        <v>301</v>
      </c>
      <c r="G9" s="1113" t="s">
        <v>303</v>
      </c>
      <c r="H9" s="1113" t="s">
        <v>308</v>
      </c>
    </row>
    <row r="10" spans="1:18" s="715" customFormat="1" ht="11.25" customHeight="1">
      <c r="B10" s="716"/>
      <c r="C10" s="868"/>
      <c r="D10" s="869"/>
      <c r="E10" s="869"/>
      <c r="F10" s="869"/>
      <c r="G10" s="869" t="s">
        <v>720</v>
      </c>
      <c r="H10" s="404" t="s">
        <v>720</v>
      </c>
    </row>
    <row r="11" spans="1:18" s="715" customFormat="1" ht="11.25" customHeight="1">
      <c r="B11" s="716"/>
      <c r="C11" s="717"/>
      <c r="D11" s="404"/>
      <c r="E11" s="404"/>
      <c r="F11" s="404" t="s">
        <v>720</v>
      </c>
      <c r="G11" s="404" t="s">
        <v>874</v>
      </c>
      <c r="H11" s="404" t="s">
        <v>874</v>
      </c>
    </row>
    <row r="12" spans="1:18" s="715" customFormat="1" ht="11.25" customHeight="1">
      <c r="B12" s="716"/>
      <c r="C12" s="717"/>
      <c r="D12" s="703" t="s">
        <v>875</v>
      </c>
      <c r="E12" s="703" t="s">
        <v>876</v>
      </c>
      <c r="F12" s="404" t="s">
        <v>874</v>
      </c>
      <c r="G12" s="404" t="s">
        <v>877</v>
      </c>
      <c r="H12" s="404" t="s">
        <v>878</v>
      </c>
    </row>
    <row r="13" spans="1:18" s="715" customFormat="1" ht="11.25" customHeight="1">
      <c r="B13" s="1274" t="s">
        <v>290</v>
      </c>
      <c r="C13" s="1216"/>
      <c r="D13" s="237" t="s">
        <v>879</v>
      </c>
      <c r="E13" s="237" t="s">
        <v>879</v>
      </c>
      <c r="F13" s="403" t="s">
        <v>880</v>
      </c>
      <c r="G13" s="403" t="s">
        <v>881</v>
      </c>
      <c r="H13" s="403" t="s">
        <v>882</v>
      </c>
    </row>
    <row r="14" spans="1:18" ht="11.25" customHeight="1">
      <c r="B14" s="120">
        <v>1</v>
      </c>
      <c r="C14" s="870" t="s">
        <v>731</v>
      </c>
      <c r="D14" s="871">
        <v>816933</v>
      </c>
      <c r="E14" s="871">
        <v>1565052.3651167899</v>
      </c>
      <c r="F14" s="871">
        <v>1551212.61092587</v>
      </c>
      <c r="G14" s="70">
        <v>13839.7541909255</v>
      </c>
      <c r="H14" s="70"/>
      <c r="I14" s="1197"/>
      <c r="J14" s="715"/>
      <c r="K14" s="715"/>
      <c r="L14" s="715"/>
      <c r="M14" s="715"/>
      <c r="N14" s="715"/>
      <c r="O14" s="715"/>
      <c r="P14" s="715"/>
      <c r="Q14" s="715"/>
      <c r="R14" s="715"/>
    </row>
    <row r="15" spans="1:18" ht="11.25" customHeight="1">
      <c r="B15" s="120">
        <v>2</v>
      </c>
      <c r="C15" s="272" t="s">
        <v>858</v>
      </c>
      <c r="D15" s="70">
        <v>228203.18746008203</v>
      </c>
      <c r="E15" s="70"/>
      <c r="F15" s="70"/>
      <c r="G15" s="70"/>
      <c r="H15" s="70"/>
      <c r="I15" s="66"/>
      <c r="K15" s="715"/>
      <c r="L15" s="715"/>
      <c r="M15" s="715"/>
      <c r="N15" s="715"/>
      <c r="O15" s="715"/>
      <c r="P15" s="715"/>
      <c r="Q15" s="715"/>
      <c r="R15" s="715"/>
    </row>
    <row r="16" spans="1:18" ht="11.25" customHeight="1">
      <c r="B16" s="1114">
        <v>3</v>
      </c>
      <c r="C16" s="1115" t="s">
        <v>883</v>
      </c>
      <c r="D16" s="1196">
        <f>D14+D15</f>
        <v>1045136.187460082</v>
      </c>
      <c r="E16" s="1116">
        <v>1565052.3651167899</v>
      </c>
      <c r="F16" s="1116">
        <v>1551212.61092587</v>
      </c>
      <c r="G16" s="1116">
        <v>13839.7541909255</v>
      </c>
      <c r="H16" s="1116"/>
      <c r="I16" s="66"/>
      <c r="J16" s="309"/>
      <c r="K16" s="715"/>
      <c r="L16" s="715"/>
      <c r="M16" s="715"/>
      <c r="N16" s="715"/>
      <c r="O16" s="715"/>
      <c r="P16" s="715"/>
      <c r="Q16" s="715"/>
      <c r="R16" s="715"/>
    </row>
    <row r="17" spans="2:18" ht="11.25" customHeight="1">
      <c r="B17" s="120">
        <v>4</v>
      </c>
      <c r="C17" s="654" t="s">
        <v>884</v>
      </c>
      <c r="D17" s="75">
        <v>16118.248044803202</v>
      </c>
      <c r="E17" s="1028">
        <v>13705.1753191968</v>
      </c>
      <c r="F17" s="1028">
        <v>13547.290236028</v>
      </c>
      <c r="G17" s="1028">
        <v>157.88508316878</v>
      </c>
      <c r="H17" s="158"/>
      <c r="I17" s="66"/>
      <c r="K17" s="715"/>
      <c r="L17" s="715"/>
      <c r="M17" s="715"/>
      <c r="N17" s="715"/>
      <c r="O17" s="715"/>
      <c r="P17" s="715"/>
      <c r="Q17" s="715"/>
      <c r="R17" s="715"/>
    </row>
    <row r="18" spans="2:18" ht="11.25" customHeight="1">
      <c r="C18" s="272"/>
      <c r="D18" s="70"/>
      <c r="E18" s="70"/>
      <c r="F18" s="70"/>
      <c r="G18" s="70"/>
      <c r="H18" s="70"/>
      <c r="I18" s="66"/>
      <c r="J18" s="33"/>
    </row>
    <row r="19" spans="2:18" ht="11.25" customHeight="1">
      <c r="C19" s="272"/>
      <c r="D19" s="70"/>
      <c r="E19" s="70"/>
      <c r="F19" s="70"/>
      <c r="G19" s="70"/>
      <c r="H19" s="70"/>
      <c r="I19" s="66"/>
      <c r="J19" s="33"/>
    </row>
    <row r="20" spans="2:18" ht="11.25" customHeight="1"/>
    <row r="21" spans="2:18" ht="11.25" customHeight="1">
      <c r="B21" s="1244" t="s">
        <v>748</v>
      </c>
      <c r="C21" s="1245"/>
      <c r="D21" s="1113" t="s">
        <v>297</v>
      </c>
      <c r="E21" s="1113" t="s">
        <v>299</v>
      </c>
      <c r="F21" s="1113" t="s">
        <v>301</v>
      </c>
      <c r="G21" s="1113" t="s">
        <v>303</v>
      </c>
      <c r="H21" s="1117" t="s">
        <v>308</v>
      </c>
    </row>
    <row r="22" spans="2:18" s="715" customFormat="1" ht="11.25" customHeight="1">
      <c r="B22" s="716"/>
      <c r="C22" s="868"/>
      <c r="D22" s="869"/>
      <c r="E22" s="869"/>
      <c r="F22" s="869"/>
      <c r="G22" s="869" t="s">
        <v>720</v>
      </c>
      <c r="H22" s="404" t="s">
        <v>720</v>
      </c>
    </row>
    <row r="23" spans="2:18" s="715" customFormat="1" ht="11.25" customHeight="1">
      <c r="B23" s="716"/>
      <c r="C23" s="717"/>
      <c r="D23" s="404"/>
      <c r="E23" s="404"/>
      <c r="F23" s="404" t="s">
        <v>720</v>
      </c>
      <c r="G23" s="404" t="s">
        <v>874</v>
      </c>
      <c r="H23" s="404" t="s">
        <v>874</v>
      </c>
    </row>
    <row r="24" spans="2:18" s="715" customFormat="1" ht="11.25" customHeight="1">
      <c r="B24" s="716"/>
      <c r="C24" s="717"/>
      <c r="D24" s="404" t="s">
        <v>875</v>
      </c>
      <c r="E24" s="404" t="s">
        <v>876</v>
      </c>
      <c r="F24" s="404" t="s">
        <v>874</v>
      </c>
      <c r="G24" s="404" t="s">
        <v>877</v>
      </c>
      <c r="H24" s="404" t="s">
        <v>878</v>
      </c>
    </row>
    <row r="25" spans="2:18" s="715" customFormat="1" ht="11.25" customHeight="1">
      <c r="B25" s="1295" t="s">
        <v>290</v>
      </c>
      <c r="C25" s="1296"/>
      <c r="D25" s="403" t="s">
        <v>879</v>
      </c>
      <c r="E25" s="403" t="s">
        <v>879</v>
      </c>
      <c r="F25" s="403" t="s">
        <v>880</v>
      </c>
      <c r="G25" s="403" t="s">
        <v>881</v>
      </c>
      <c r="H25" s="403" t="s">
        <v>882</v>
      </c>
    </row>
    <row r="26" spans="2:18" ht="11.25" customHeight="1">
      <c r="B26" s="120">
        <v>1</v>
      </c>
      <c r="C26" s="870" t="s">
        <v>731</v>
      </c>
      <c r="D26" s="871">
        <v>672039.20164200012</v>
      </c>
      <c r="E26" s="871">
        <v>1439173.937531</v>
      </c>
      <c r="F26" s="871">
        <v>1425527.1618900001</v>
      </c>
      <c r="G26" s="70">
        <v>13646.775641</v>
      </c>
      <c r="H26" s="70"/>
      <c r="I26" s="66"/>
      <c r="J26" s="33"/>
    </row>
    <row r="27" spans="2:18" ht="11.25" customHeight="1">
      <c r="B27" s="120">
        <v>2</v>
      </c>
      <c r="C27" s="272" t="s">
        <v>858</v>
      </c>
      <c r="D27" s="70">
        <v>218398.42583399999</v>
      </c>
      <c r="E27" s="70"/>
      <c r="F27" s="70"/>
      <c r="G27" s="70"/>
      <c r="H27" s="70"/>
      <c r="I27" s="66"/>
    </row>
    <row r="28" spans="2:18" ht="11.25" customHeight="1">
      <c r="B28" s="1114">
        <v>3</v>
      </c>
      <c r="C28" s="1115" t="s">
        <v>883</v>
      </c>
      <c r="D28" s="1116">
        <v>890437.72747600009</v>
      </c>
      <c r="E28" s="1116">
        <v>1439173.937531</v>
      </c>
      <c r="F28" s="1116">
        <v>1425527.1618900001</v>
      </c>
      <c r="G28" s="1116">
        <v>13646.775641</v>
      </c>
      <c r="H28" s="1116"/>
      <c r="I28" s="66"/>
      <c r="J28" s="33"/>
    </row>
    <row r="29" spans="2:18" ht="11.25" customHeight="1">
      <c r="B29" s="120">
        <v>4</v>
      </c>
      <c r="C29" s="748" t="s">
        <v>884</v>
      </c>
      <c r="D29" s="70">
        <v>30884.39862</v>
      </c>
      <c r="E29" s="158">
        <v>582.5231</v>
      </c>
      <c r="F29" s="158">
        <v>582.5231</v>
      </c>
      <c r="G29" s="158"/>
      <c r="H29" s="158"/>
    </row>
    <row r="30" spans="2:18">
      <c r="C30" s="272"/>
      <c r="D30" s="70"/>
      <c r="E30" s="70"/>
      <c r="F30" s="70"/>
      <c r="G30" s="70"/>
      <c r="H30" s="70"/>
    </row>
    <row r="33" spans="4:4">
      <c r="D33" s="33"/>
    </row>
  </sheetData>
  <mergeCells count="5">
    <mergeCell ref="B7:H7"/>
    <mergeCell ref="B9:C9"/>
    <mergeCell ref="B21:C21"/>
    <mergeCell ref="B13:C13"/>
    <mergeCell ref="B25:C25"/>
  </mergeCells>
  <hyperlinks>
    <hyperlink ref="B3" location="Contents!A1" display="Back to index page" xr:uid="{00000000-0004-0000-1600-000000000000}"/>
    <hyperlink ref="B3:H3" location="CONTENTS!A1" display="Back to contents page" xr:uid="{00000000-0004-0000-1600-000001000000}"/>
  </hyperlinks>
  <pageMargins left="0.7" right="0.7" top="0.75" bottom="0.75" header="0.3" footer="0.3"/>
  <pageSetup paperSize="9" scale="5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Q109"/>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55.28515625" style="32" customWidth="1"/>
    <col min="4" max="5" width="12" style="32" customWidth="1"/>
    <col min="6" max="6" width="2" style="32" customWidth="1"/>
    <col min="7" max="8" width="12" style="32" customWidth="1"/>
    <col min="9" max="9" width="1.5703125" style="32" customWidth="1"/>
    <col min="10" max="11" width="12" style="32" customWidth="1"/>
    <col min="12" max="12" width="6.28515625" style="32" customWidth="1"/>
    <col min="13" max="16384" width="11.42578125" style="32"/>
  </cols>
  <sheetData>
    <row r="1" spans="1:17" s="11" customFormat="1" ht="11.25" customHeight="1">
      <c r="A1" s="8"/>
      <c r="B1" s="8"/>
      <c r="C1" s="8"/>
      <c r="D1" s="9"/>
      <c r="E1" s="9"/>
      <c r="F1" s="9"/>
      <c r="G1" s="10"/>
      <c r="H1" s="10"/>
      <c r="I1" s="10"/>
      <c r="J1" s="10"/>
    </row>
    <row r="2" spans="1:17" s="11" customFormat="1" ht="5.25" customHeight="1">
      <c r="A2" s="8"/>
      <c r="B2" s="8"/>
      <c r="C2" s="8"/>
      <c r="D2" s="9"/>
      <c r="E2" s="9"/>
      <c r="F2" s="9"/>
      <c r="G2" s="10"/>
      <c r="H2" s="10"/>
      <c r="I2" s="10"/>
      <c r="J2" s="10"/>
    </row>
    <row r="3" spans="1:17" s="13" customFormat="1" ht="12.75" customHeight="1">
      <c r="A3" s="12"/>
      <c r="B3" s="1204" t="s">
        <v>287</v>
      </c>
      <c r="C3" s="1204"/>
      <c r="D3" s="1204"/>
      <c r="E3" s="1204"/>
      <c r="F3" s="1204"/>
      <c r="G3" s="1204"/>
      <c r="H3" s="1204"/>
      <c r="I3" s="1204"/>
      <c r="J3" s="1204"/>
    </row>
    <row r="4" spans="1:17" s="11" customFormat="1" ht="5.25" customHeight="1">
      <c r="A4" s="8"/>
      <c r="B4" s="8"/>
      <c r="C4" s="8"/>
      <c r="D4" s="9"/>
      <c r="E4" s="9"/>
      <c r="F4" s="9"/>
      <c r="G4" s="10"/>
      <c r="H4" s="10"/>
      <c r="I4" s="10"/>
      <c r="J4" s="10"/>
      <c r="L4" s="8"/>
    </row>
    <row r="5" spans="1:17" s="7" customFormat="1" ht="15.75" customHeight="1">
      <c r="A5" s="14"/>
      <c r="B5" s="15" t="s">
        <v>885</v>
      </c>
    </row>
    <row r="6" spans="1:17" ht="11.25" customHeight="1">
      <c r="A6" s="17"/>
    </row>
    <row r="7" spans="1:17" ht="22.5" customHeight="1">
      <c r="A7" s="17"/>
      <c r="B7" s="1223" t="s">
        <v>886</v>
      </c>
      <c r="C7" s="1234"/>
      <c r="D7" s="1234"/>
      <c r="E7" s="1234"/>
      <c r="F7" s="1234"/>
      <c r="G7" s="1234"/>
      <c r="H7" s="1234"/>
      <c r="I7" s="1234"/>
      <c r="J7" s="1234"/>
      <c r="K7" s="1234"/>
      <c r="L7"/>
    </row>
    <row r="8" spans="1:17">
      <c r="A8" s="17"/>
    </row>
    <row r="9" spans="1:17" ht="11.25" customHeight="1">
      <c r="A9" s="17"/>
      <c r="B9" s="1244" t="s">
        <v>29</v>
      </c>
      <c r="C9" s="1245"/>
      <c r="D9" s="1114" t="s">
        <v>297</v>
      </c>
      <c r="E9" s="1114" t="s">
        <v>299</v>
      </c>
      <c r="F9" s="1114"/>
      <c r="G9" s="1114" t="s">
        <v>301</v>
      </c>
      <c r="H9" s="1114" t="s">
        <v>303</v>
      </c>
      <c r="I9" s="1114"/>
      <c r="J9" s="1114" t="s">
        <v>308</v>
      </c>
      <c r="K9" s="1114" t="s">
        <v>315</v>
      </c>
    </row>
    <row r="10" spans="1:17" ht="11.25" customHeight="1">
      <c r="A10" s="13"/>
      <c r="D10" s="1298" t="s">
        <v>887</v>
      </c>
      <c r="E10" s="1298"/>
      <c r="F10" s="116"/>
      <c r="G10" s="1298" t="s">
        <v>888</v>
      </c>
      <c r="H10" s="1298"/>
      <c r="I10" s="116"/>
      <c r="J10" s="1298" t="s">
        <v>889</v>
      </c>
      <c r="K10" s="1298"/>
    </row>
    <row r="11" spans="1:17" ht="11.25" customHeight="1">
      <c r="A11" s="13"/>
      <c r="B11" s="387"/>
      <c r="C11" s="392"/>
      <c r="D11" s="80" t="s">
        <v>890</v>
      </c>
      <c r="E11" s="80" t="s">
        <v>891</v>
      </c>
      <c r="F11" s="80"/>
      <c r="G11" s="80" t="s">
        <v>890</v>
      </c>
      <c r="H11" s="80" t="s">
        <v>891</v>
      </c>
      <c r="I11" s="80"/>
      <c r="J11" s="80"/>
      <c r="K11" s="80" t="s">
        <v>892</v>
      </c>
    </row>
    <row r="12" spans="1:17" ht="11.25" customHeight="1">
      <c r="A12" s="13"/>
      <c r="B12" s="1222" t="s">
        <v>290</v>
      </c>
      <c r="C12" s="1216"/>
      <c r="D12" s="157" t="s">
        <v>893</v>
      </c>
      <c r="E12" s="157" t="s">
        <v>893</v>
      </c>
      <c r="F12" s="157"/>
      <c r="G12" s="157" t="s">
        <v>893</v>
      </c>
      <c r="H12" s="157" t="s">
        <v>893</v>
      </c>
      <c r="I12" s="157"/>
      <c r="J12" s="157" t="s">
        <v>894</v>
      </c>
      <c r="K12" s="157" t="s">
        <v>895</v>
      </c>
    </row>
    <row r="13" spans="1:17" ht="11.25" customHeight="1">
      <c r="A13" s="13"/>
      <c r="B13" s="1299" t="s">
        <v>896</v>
      </c>
      <c r="C13" s="1300"/>
      <c r="D13" s="80"/>
      <c r="E13" s="80"/>
      <c r="F13" s="80"/>
      <c r="G13" s="80"/>
      <c r="H13" s="80"/>
      <c r="I13" s="80"/>
      <c r="J13" s="80"/>
      <c r="K13" s="80"/>
    </row>
    <row r="14" spans="1:17">
      <c r="A14" s="13"/>
      <c r="B14" s="777">
        <v>1</v>
      </c>
      <c r="C14" s="388" t="s">
        <v>897</v>
      </c>
      <c r="D14" s="67">
        <v>403857.16059888998</v>
      </c>
      <c r="E14" s="67">
        <v>1604.0844975642599</v>
      </c>
      <c r="F14" s="67"/>
      <c r="G14" s="67">
        <v>404227.60226581001</v>
      </c>
      <c r="H14" s="67">
        <v>330.52264630772402</v>
      </c>
      <c r="I14" s="67"/>
      <c r="J14" s="67">
        <v>1.38723576</v>
      </c>
      <c r="K14" s="809">
        <v>3.4290147066045202E-4</v>
      </c>
      <c r="L14" s="43"/>
      <c r="M14" s="809"/>
    </row>
    <row r="15" spans="1:17">
      <c r="A15" s="13"/>
      <c r="B15" s="777">
        <v>2</v>
      </c>
      <c r="C15" s="388" t="s">
        <v>673</v>
      </c>
      <c r="D15" s="67">
        <v>39163.382161458299</v>
      </c>
      <c r="E15" s="67">
        <v>9589.5908401231409</v>
      </c>
      <c r="F15" s="67"/>
      <c r="G15" s="67">
        <v>39380.603295053901</v>
      </c>
      <c r="H15" s="67">
        <v>3171.7211008067702</v>
      </c>
      <c r="I15" s="67"/>
      <c r="J15" s="67">
        <v>1123.59780701146</v>
      </c>
      <c r="K15" s="809">
        <v>2.6405086513223699</v>
      </c>
      <c r="L15" s="43"/>
      <c r="M15" s="809"/>
      <c r="N15" s="82"/>
      <c r="Q15" s="84"/>
    </row>
    <row r="16" spans="1:17">
      <c r="A16" s="13"/>
      <c r="B16" s="777">
        <v>3</v>
      </c>
      <c r="C16" s="388" t="s">
        <v>674</v>
      </c>
      <c r="D16" s="67">
        <v>59276.007617229698</v>
      </c>
      <c r="E16" s="67">
        <v>453.11940363484001</v>
      </c>
      <c r="F16" s="67"/>
      <c r="G16" s="67">
        <v>58892.080641306697</v>
      </c>
      <c r="H16" s="67">
        <v>183.751485318666</v>
      </c>
      <c r="I16" s="67"/>
      <c r="J16" s="67">
        <v>313.88158260839998</v>
      </c>
      <c r="K16" s="809">
        <v>0.53131978223449194</v>
      </c>
      <c r="L16" s="43"/>
      <c r="M16" s="809"/>
      <c r="N16" s="82"/>
      <c r="O16" s="82"/>
      <c r="Q16" s="84"/>
    </row>
    <row r="17" spans="1:17">
      <c r="A17" s="13"/>
      <c r="B17" s="777">
        <v>4</v>
      </c>
      <c r="C17" s="388" t="s">
        <v>675</v>
      </c>
      <c r="D17" s="67">
        <v>36303.660239999997</v>
      </c>
      <c r="E17" s="67">
        <v>101.13759</v>
      </c>
      <c r="F17" s="67"/>
      <c r="G17" s="67">
        <v>37111.148162322097</v>
      </c>
      <c r="H17" s="67">
        <v>20.227518</v>
      </c>
      <c r="I17" s="67"/>
      <c r="J17" s="115"/>
      <c r="K17" s="809"/>
      <c r="L17" s="43"/>
      <c r="M17" s="809"/>
      <c r="Q17" s="84"/>
    </row>
    <row r="18" spans="1:17">
      <c r="A18" s="13"/>
      <c r="B18" s="777">
        <v>5</v>
      </c>
      <c r="C18" s="388" t="s">
        <v>676</v>
      </c>
      <c r="D18" s="67">
        <v>1448.3681682255201</v>
      </c>
      <c r="E18" s="115"/>
      <c r="F18" s="67"/>
      <c r="G18" s="67">
        <v>1448.3681682255201</v>
      </c>
      <c r="H18" s="67"/>
      <c r="I18" s="67"/>
      <c r="J18" s="115"/>
      <c r="K18" s="809"/>
      <c r="L18" s="43"/>
      <c r="M18" s="809"/>
      <c r="N18" s="82"/>
      <c r="Q18" s="84"/>
    </row>
    <row r="19" spans="1:17">
      <c r="A19" s="13"/>
      <c r="B19" s="777">
        <v>6</v>
      </c>
      <c r="C19" s="388" t="s">
        <v>548</v>
      </c>
      <c r="D19" s="67">
        <v>24455.524947841299</v>
      </c>
      <c r="E19" s="67">
        <v>37348.101342158203</v>
      </c>
      <c r="F19" s="67"/>
      <c r="G19" s="67">
        <v>24747.282934413</v>
      </c>
      <c r="H19" s="67">
        <v>12033.256283574799</v>
      </c>
      <c r="I19" s="67"/>
      <c r="J19" s="67">
        <v>11923.3043037148</v>
      </c>
      <c r="K19" s="809">
        <v>32.4174265990195</v>
      </c>
      <c r="L19" s="43"/>
      <c r="M19" s="809"/>
      <c r="N19" s="82"/>
      <c r="Q19" s="84"/>
    </row>
    <row r="20" spans="1:17">
      <c r="A20" s="13"/>
      <c r="B20" s="777">
        <v>7</v>
      </c>
      <c r="C20" s="388" t="s">
        <v>677</v>
      </c>
      <c r="D20" s="67">
        <v>167868.07631071401</v>
      </c>
      <c r="E20" s="67">
        <v>31275.072668062399</v>
      </c>
      <c r="F20" s="67"/>
      <c r="G20" s="67">
        <v>167463.09977276501</v>
      </c>
      <c r="H20" s="67">
        <v>10417.9148296604</v>
      </c>
      <c r="I20" s="67"/>
      <c r="J20" s="67">
        <v>129577.074949751</v>
      </c>
      <c r="K20" s="809">
        <v>72.844803162025897</v>
      </c>
      <c r="L20" s="43"/>
      <c r="M20" s="809"/>
      <c r="N20" s="82"/>
      <c r="O20" s="82"/>
      <c r="P20" s="82"/>
      <c r="Q20" s="84"/>
    </row>
    <row r="21" spans="1:17" s="45" customFormat="1">
      <c r="A21" s="13"/>
      <c r="B21" s="777">
        <v>8</v>
      </c>
      <c r="C21" s="388" t="s">
        <v>678</v>
      </c>
      <c r="D21" s="67">
        <v>42380.348499996297</v>
      </c>
      <c r="E21" s="67">
        <v>141693.454838051</v>
      </c>
      <c r="F21" s="67"/>
      <c r="G21" s="67">
        <v>42015.065187975903</v>
      </c>
      <c r="H21" s="67">
        <v>27344.324440914599</v>
      </c>
      <c r="I21" s="67"/>
      <c r="J21" s="67">
        <v>51722.353326119002</v>
      </c>
      <c r="K21" s="809">
        <v>74.571523196586597</v>
      </c>
      <c r="L21" s="43"/>
      <c r="M21" s="809"/>
      <c r="N21" s="246"/>
      <c r="O21" s="246"/>
      <c r="P21" s="246"/>
      <c r="Q21" s="247"/>
    </row>
    <row r="22" spans="1:17">
      <c r="A22" s="13"/>
      <c r="B22" s="777">
        <v>9</v>
      </c>
      <c r="C22" s="388" t="s">
        <v>679</v>
      </c>
      <c r="D22" s="67">
        <v>113977.189568274</v>
      </c>
      <c r="E22" s="67">
        <v>23142.234877807201</v>
      </c>
      <c r="F22" s="67"/>
      <c r="G22" s="67">
        <v>113151.02506399401</v>
      </c>
      <c r="H22" s="67">
        <v>7565.0380904202302</v>
      </c>
      <c r="I22" s="67"/>
      <c r="J22" s="67">
        <v>48178.863899839002</v>
      </c>
      <c r="K22" s="809">
        <v>39.9108972251776</v>
      </c>
      <c r="L22" s="43"/>
      <c r="M22" s="809"/>
      <c r="N22" s="82"/>
      <c r="O22" s="82"/>
      <c r="P22" s="82"/>
      <c r="Q22" s="84"/>
    </row>
    <row r="23" spans="1:17">
      <c r="A23" s="13"/>
      <c r="B23" s="777">
        <v>10</v>
      </c>
      <c r="C23" s="388" t="s">
        <v>680</v>
      </c>
      <c r="D23" s="67">
        <v>1968.7093388644601</v>
      </c>
      <c r="E23" s="67">
        <v>80.643308035060002</v>
      </c>
      <c r="F23" s="67"/>
      <c r="G23" s="67">
        <v>1959.06448020476</v>
      </c>
      <c r="H23" s="67">
        <v>32.666063533134</v>
      </c>
      <c r="I23" s="67"/>
      <c r="J23" s="67">
        <v>2604.42966423292</v>
      </c>
      <c r="K23" s="809">
        <v>130.76214914820602</v>
      </c>
      <c r="L23" s="43"/>
      <c r="M23" s="809"/>
      <c r="N23" s="82"/>
      <c r="P23" s="82"/>
      <c r="Q23" s="84"/>
    </row>
    <row r="24" spans="1:17">
      <c r="A24" s="13"/>
      <c r="B24" s="777">
        <v>11</v>
      </c>
      <c r="C24" s="388" t="s">
        <v>681</v>
      </c>
      <c r="D24" s="67">
        <v>659.07509050429996</v>
      </c>
      <c r="E24" s="67">
        <v>5.71562732748</v>
      </c>
      <c r="F24" s="67"/>
      <c r="G24" s="67">
        <v>659.07509050429996</v>
      </c>
      <c r="H24" s="67">
        <v>1.1431254654959999</v>
      </c>
      <c r="I24" s="67"/>
      <c r="J24" s="67">
        <v>990.32732315507997</v>
      </c>
      <c r="K24" s="809">
        <v>149.999999878886</v>
      </c>
      <c r="L24" s="43"/>
      <c r="M24" s="809"/>
      <c r="N24" s="82"/>
      <c r="P24" s="82"/>
      <c r="Q24" s="84"/>
    </row>
    <row r="25" spans="1:17">
      <c r="A25" s="13"/>
      <c r="B25" s="777">
        <v>12</v>
      </c>
      <c r="C25" s="388" t="s">
        <v>682</v>
      </c>
      <c r="D25" s="67">
        <v>45493.6537728209</v>
      </c>
      <c r="E25" s="115"/>
      <c r="F25" s="67"/>
      <c r="G25" s="67">
        <v>45493.6537728209</v>
      </c>
      <c r="H25" s="67"/>
      <c r="I25" s="67"/>
      <c r="J25" s="67">
        <v>4551.1105586438198</v>
      </c>
      <c r="K25" s="809">
        <v>10.0038360984819</v>
      </c>
      <c r="L25" s="43"/>
      <c r="M25" s="809"/>
      <c r="N25" s="82"/>
      <c r="P25" s="82"/>
      <c r="Q25" s="84"/>
    </row>
    <row r="26" spans="1:17">
      <c r="A26" s="13"/>
      <c r="B26" s="212">
        <v>13</v>
      </c>
      <c r="C26" s="388" t="s">
        <v>898</v>
      </c>
      <c r="D26" s="117"/>
      <c r="E26" s="117"/>
      <c r="F26" s="102"/>
      <c r="G26" s="102"/>
      <c r="H26" s="117"/>
      <c r="I26" s="102"/>
      <c r="J26" s="117"/>
      <c r="K26" s="809"/>
      <c r="L26" s="43"/>
      <c r="M26" s="809"/>
      <c r="N26" s="82"/>
      <c r="P26" s="82"/>
      <c r="Q26" s="84"/>
    </row>
    <row r="27" spans="1:17">
      <c r="A27" s="13"/>
      <c r="B27" s="777">
        <v>14</v>
      </c>
      <c r="C27" s="388" t="s">
        <v>683</v>
      </c>
      <c r="D27" s="67">
        <v>1057.3707340000001</v>
      </c>
      <c r="E27" s="115"/>
      <c r="F27" s="67"/>
      <c r="G27" s="67">
        <v>1057.3707340000001</v>
      </c>
      <c r="H27" s="67"/>
      <c r="I27" s="67"/>
      <c r="J27" s="67">
        <v>199.20996500000001</v>
      </c>
      <c r="K27" s="809">
        <v>18.840124716370298</v>
      </c>
      <c r="L27" s="43"/>
      <c r="M27" s="809"/>
    </row>
    <row r="28" spans="1:17">
      <c r="A28" s="13"/>
      <c r="B28" s="777">
        <v>15</v>
      </c>
      <c r="C28" s="388" t="s">
        <v>899</v>
      </c>
      <c r="D28" s="67">
        <v>23707.6707956764</v>
      </c>
      <c r="E28" s="115"/>
      <c r="F28" s="67"/>
      <c r="G28" s="67">
        <v>23707.670795676499</v>
      </c>
      <c r="H28" s="67"/>
      <c r="I28" s="67"/>
      <c r="J28" s="67">
        <v>52297.9869256764</v>
      </c>
      <c r="K28" s="809">
        <v>220.59521315444402</v>
      </c>
      <c r="L28" s="43"/>
      <c r="M28" s="809"/>
      <c r="N28" s="82"/>
    </row>
    <row r="29" spans="1:17">
      <c r="A29" s="13"/>
      <c r="B29" s="777">
        <v>16</v>
      </c>
      <c r="C29" s="388" t="s">
        <v>900</v>
      </c>
      <c r="D29" s="67">
        <v>24631.385144917</v>
      </c>
      <c r="E29" s="115"/>
      <c r="F29" s="67"/>
      <c r="G29" s="67">
        <v>24631.385144917</v>
      </c>
      <c r="H29" s="67"/>
      <c r="I29" s="67"/>
      <c r="J29" s="67">
        <v>12428.836294570399</v>
      </c>
      <c r="K29" s="809">
        <v>50.459347785137801</v>
      </c>
      <c r="L29" s="43"/>
      <c r="M29" s="809"/>
      <c r="N29" s="82"/>
      <c r="P29" s="82"/>
      <c r="Q29" s="84"/>
    </row>
    <row r="30" spans="1:17" s="125" customFormat="1">
      <c r="A30" s="124"/>
      <c r="B30" s="1118">
        <v>17</v>
      </c>
      <c r="C30" s="1119" t="s">
        <v>901</v>
      </c>
      <c r="D30" s="1120">
        <v>986247.58298941294</v>
      </c>
      <c r="E30" s="1120">
        <v>245293.15499276301</v>
      </c>
      <c r="F30" s="1120"/>
      <c r="G30" s="1120">
        <v>985944.49550998898</v>
      </c>
      <c r="H30" s="1120">
        <v>61100.565584001903</v>
      </c>
      <c r="I30" s="1120"/>
      <c r="J30" s="1120">
        <v>315912.36383608199</v>
      </c>
      <c r="K30" s="1121">
        <v>30.171802110026203</v>
      </c>
      <c r="L30" s="43"/>
      <c r="M30" s="809"/>
      <c r="N30" s="248"/>
      <c r="P30" s="248"/>
      <c r="Q30" s="249"/>
    </row>
    <row r="31" spans="1:17" ht="11.25" customHeight="1">
      <c r="A31" s="13"/>
      <c r="B31" s="71"/>
      <c r="C31" s="388"/>
      <c r="D31" s="67"/>
      <c r="E31" s="67"/>
      <c r="F31" s="67"/>
      <c r="G31" s="67"/>
      <c r="H31" s="67"/>
      <c r="I31" s="67"/>
      <c r="J31" s="67"/>
      <c r="K31" s="72"/>
      <c r="L31" s="82"/>
      <c r="M31" s="82"/>
      <c r="N31" s="82"/>
      <c r="O31" s="82"/>
      <c r="P31" s="82"/>
      <c r="Q31" s="84"/>
    </row>
    <row r="32" spans="1:17">
      <c r="A32" s="13"/>
      <c r="B32" s="71"/>
      <c r="C32" s="388"/>
      <c r="D32" s="67"/>
      <c r="E32" s="67"/>
      <c r="F32" s="67"/>
      <c r="G32" s="67"/>
      <c r="H32" s="67"/>
      <c r="I32" s="67"/>
      <c r="J32" s="67"/>
      <c r="K32" s="72"/>
    </row>
    <row r="33" spans="1:14" ht="11.25" customHeight="1">
      <c r="A33" s="13"/>
      <c r="B33" s="1297" t="s">
        <v>748</v>
      </c>
      <c r="C33" s="1297"/>
      <c r="D33" s="1114" t="s">
        <v>297</v>
      </c>
      <c r="E33" s="1114" t="s">
        <v>299</v>
      </c>
      <c r="F33" s="1114"/>
      <c r="G33" s="1114" t="s">
        <v>301</v>
      </c>
      <c r="H33" s="1114" t="s">
        <v>303</v>
      </c>
      <c r="I33" s="1114"/>
      <c r="J33" s="1114" t="s">
        <v>308</v>
      </c>
      <c r="K33" s="1114" t="s">
        <v>315</v>
      </c>
    </row>
    <row r="34" spans="1:14" ht="11.25" customHeight="1">
      <c r="A34" s="13"/>
      <c r="D34" s="1298" t="s">
        <v>887</v>
      </c>
      <c r="E34" s="1298"/>
      <c r="F34" s="116"/>
      <c r="G34" s="1298" t="s">
        <v>888</v>
      </c>
      <c r="H34" s="1298"/>
      <c r="I34" s="116"/>
      <c r="J34" s="1298" t="s">
        <v>889</v>
      </c>
      <c r="K34" s="1298"/>
    </row>
    <row r="35" spans="1:14" ht="11.25" customHeight="1">
      <c r="A35" s="13"/>
      <c r="B35" s="387"/>
      <c r="C35" s="392"/>
      <c r="D35" s="80" t="s">
        <v>890</v>
      </c>
      <c r="E35" s="80" t="s">
        <v>891</v>
      </c>
      <c r="F35" s="80"/>
      <c r="G35" s="80" t="s">
        <v>890</v>
      </c>
      <c r="H35" s="80" t="s">
        <v>891</v>
      </c>
      <c r="I35" s="80"/>
      <c r="J35" s="80"/>
      <c r="K35" s="80" t="s">
        <v>892</v>
      </c>
    </row>
    <row r="36" spans="1:14" ht="11.25" customHeight="1">
      <c r="A36" s="13"/>
      <c r="B36" s="1222" t="s">
        <v>290</v>
      </c>
      <c r="C36" s="1216"/>
      <c r="D36" s="157" t="s">
        <v>893</v>
      </c>
      <c r="E36" s="157" t="s">
        <v>893</v>
      </c>
      <c r="F36" s="157"/>
      <c r="G36" s="157" t="s">
        <v>893</v>
      </c>
      <c r="H36" s="157" t="s">
        <v>893</v>
      </c>
      <c r="I36" s="157"/>
      <c r="J36" s="157" t="s">
        <v>894</v>
      </c>
      <c r="K36" s="157" t="s">
        <v>895</v>
      </c>
    </row>
    <row r="37" spans="1:14" ht="15">
      <c r="A37" s="13"/>
      <c r="B37" s="1299" t="s">
        <v>896</v>
      </c>
      <c r="C37" s="1300"/>
      <c r="D37" s="80"/>
      <c r="E37" s="80"/>
      <c r="F37" s="80"/>
      <c r="G37" s="80"/>
      <c r="H37" s="80"/>
      <c r="I37" s="80"/>
      <c r="J37" s="80"/>
      <c r="K37" s="80"/>
    </row>
    <row r="38" spans="1:14">
      <c r="A38" s="13"/>
      <c r="B38" s="777">
        <v>1</v>
      </c>
      <c r="C38" s="388" t="s">
        <v>897</v>
      </c>
      <c r="D38" s="67">
        <v>343118</v>
      </c>
      <c r="E38" s="67">
        <v>1424</v>
      </c>
      <c r="F38" s="67"/>
      <c r="G38" s="67">
        <v>343535</v>
      </c>
      <c r="H38" s="67">
        <v>295</v>
      </c>
      <c r="I38" s="67"/>
      <c r="J38" s="67">
        <v>614</v>
      </c>
      <c r="K38" s="809">
        <v>0.18</v>
      </c>
      <c r="L38" s="45"/>
      <c r="N38" s="43"/>
    </row>
    <row r="39" spans="1:14">
      <c r="A39" s="13"/>
      <c r="B39" s="777">
        <v>2</v>
      </c>
      <c r="C39" s="388" t="s">
        <v>673</v>
      </c>
      <c r="D39" s="67">
        <v>40106</v>
      </c>
      <c r="E39" s="67">
        <v>8932</v>
      </c>
      <c r="F39" s="67"/>
      <c r="G39" s="67">
        <v>40320</v>
      </c>
      <c r="H39" s="67">
        <v>2667</v>
      </c>
      <c r="I39" s="67"/>
      <c r="J39" s="67">
        <v>1123</v>
      </c>
      <c r="K39" s="809">
        <v>2.61</v>
      </c>
    </row>
    <row r="40" spans="1:14">
      <c r="A40" s="13"/>
      <c r="B40" s="777">
        <v>3</v>
      </c>
      <c r="C40" s="388" t="s">
        <v>674</v>
      </c>
      <c r="D40" s="67">
        <v>51839</v>
      </c>
      <c r="E40" s="67">
        <v>545</v>
      </c>
      <c r="F40" s="67"/>
      <c r="G40" s="67">
        <v>51441</v>
      </c>
      <c r="H40" s="67">
        <v>235</v>
      </c>
      <c r="I40" s="67"/>
      <c r="J40" s="67">
        <v>345</v>
      </c>
      <c r="K40" s="809">
        <v>0.67</v>
      </c>
    </row>
    <row r="41" spans="1:14" ht="11.25" customHeight="1">
      <c r="A41" s="13"/>
      <c r="B41" s="777">
        <v>4</v>
      </c>
      <c r="C41" s="388" t="s">
        <v>675</v>
      </c>
      <c r="D41" s="67">
        <v>29318</v>
      </c>
      <c r="E41" s="67">
        <v>92</v>
      </c>
      <c r="F41" s="67"/>
      <c r="G41" s="67">
        <v>30137</v>
      </c>
      <c r="H41" s="67">
        <v>19</v>
      </c>
      <c r="I41" s="67"/>
      <c r="J41" s="115"/>
      <c r="K41" s="809"/>
    </row>
    <row r="42" spans="1:14" ht="11.25" customHeight="1">
      <c r="A42" s="13"/>
      <c r="B42" s="777">
        <v>5</v>
      </c>
      <c r="C42" s="388" t="s">
        <v>676</v>
      </c>
      <c r="D42" s="67">
        <v>4706</v>
      </c>
      <c r="E42" s="115"/>
      <c r="F42" s="67"/>
      <c r="G42" s="67">
        <v>4706</v>
      </c>
      <c r="H42" s="115"/>
      <c r="I42" s="67"/>
      <c r="J42" s="115"/>
      <c r="K42" s="809"/>
    </row>
    <row r="43" spans="1:14">
      <c r="A43" s="13"/>
      <c r="B43" s="777">
        <v>6</v>
      </c>
      <c r="C43" s="388" t="s">
        <v>548</v>
      </c>
      <c r="D43" s="67">
        <v>23057</v>
      </c>
      <c r="E43" s="67">
        <v>39520</v>
      </c>
      <c r="F43" s="67"/>
      <c r="G43" s="67">
        <v>23337</v>
      </c>
      <c r="H43" s="67">
        <v>12458</v>
      </c>
      <c r="I43" s="67"/>
      <c r="J43" s="67">
        <v>11956</v>
      </c>
      <c r="K43" s="809">
        <v>33.4</v>
      </c>
    </row>
    <row r="44" spans="1:14">
      <c r="A44" s="13"/>
      <c r="B44" s="777">
        <v>7</v>
      </c>
      <c r="C44" s="388" t="s">
        <v>677</v>
      </c>
      <c r="D44" s="67">
        <v>145701</v>
      </c>
      <c r="E44" s="67">
        <v>31324</v>
      </c>
      <c r="F44" s="67"/>
      <c r="G44" s="67">
        <v>145156</v>
      </c>
      <c r="H44" s="67">
        <v>10272</v>
      </c>
      <c r="I44" s="67"/>
      <c r="J44" s="67">
        <v>110655</v>
      </c>
      <c r="K44" s="809">
        <v>71.19</v>
      </c>
    </row>
    <row r="45" spans="1:14">
      <c r="A45" s="13"/>
      <c r="B45" s="777">
        <v>8</v>
      </c>
      <c r="C45" s="388" t="s">
        <v>678</v>
      </c>
      <c r="D45" s="67">
        <v>36998</v>
      </c>
      <c r="E45" s="67">
        <v>119380</v>
      </c>
      <c r="F45" s="67"/>
      <c r="G45" s="67">
        <v>36454</v>
      </c>
      <c r="H45" s="67">
        <v>22749</v>
      </c>
      <c r="I45" s="67"/>
      <c r="J45" s="67">
        <v>44070</v>
      </c>
      <c r="K45" s="809">
        <v>74.44</v>
      </c>
    </row>
    <row r="46" spans="1:14">
      <c r="A46" s="13"/>
      <c r="B46" s="777">
        <v>9</v>
      </c>
      <c r="C46" s="388" t="s">
        <v>679</v>
      </c>
      <c r="D46" s="67">
        <v>26544</v>
      </c>
      <c r="E46" s="67">
        <v>997</v>
      </c>
      <c r="F46" s="67"/>
      <c r="G46" s="67">
        <v>25963</v>
      </c>
      <c r="H46" s="67">
        <v>279</v>
      </c>
      <c r="I46" s="67"/>
      <c r="J46" s="67">
        <v>14830</v>
      </c>
      <c r="K46" s="809">
        <v>56.51</v>
      </c>
    </row>
    <row r="47" spans="1:14">
      <c r="A47" s="13"/>
      <c r="B47" s="777">
        <v>10</v>
      </c>
      <c r="C47" s="388" t="s">
        <v>680</v>
      </c>
      <c r="D47" s="67">
        <v>2074</v>
      </c>
      <c r="E47" s="67">
        <v>96</v>
      </c>
      <c r="F47" s="67"/>
      <c r="G47" s="67">
        <v>2064</v>
      </c>
      <c r="H47" s="67">
        <v>45</v>
      </c>
      <c r="I47" s="67"/>
      <c r="J47" s="67">
        <v>2969</v>
      </c>
      <c r="K47" s="809">
        <v>140.78</v>
      </c>
    </row>
    <row r="48" spans="1:14">
      <c r="A48" s="13"/>
      <c r="B48" s="777">
        <v>11</v>
      </c>
      <c r="C48" s="388" t="s">
        <v>681</v>
      </c>
      <c r="D48" s="67">
        <v>658</v>
      </c>
      <c r="E48" s="67"/>
      <c r="F48" s="67"/>
      <c r="G48" s="67">
        <v>658</v>
      </c>
      <c r="H48" s="67"/>
      <c r="I48" s="67"/>
      <c r="J48" s="67">
        <v>987</v>
      </c>
      <c r="K48" s="809">
        <v>150</v>
      </c>
    </row>
    <row r="49" spans="1:11">
      <c r="A49" s="13"/>
      <c r="B49" s="777">
        <v>12</v>
      </c>
      <c r="C49" s="388" t="s">
        <v>682</v>
      </c>
      <c r="D49" s="67">
        <v>33475</v>
      </c>
      <c r="E49" s="115"/>
      <c r="F49" s="67"/>
      <c r="G49" s="67">
        <v>33475</v>
      </c>
      <c r="H49" s="115"/>
      <c r="I49" s="67"/>
      <c r="J49" s="67">
        <v>3347</v>
      </c>
      <c r="K49" s="809">
        <v>10</v>
      </c>
    </row>
    <row r="50" spans="1:11">
      <c r="A50" s="13"/>
      <c r="B50" s="212">
        <v>13</v>
      </c>
      <c r="C50" s="388" t="s">
        <v>898</v>
      </c>
      <c r="D50" s="117"/>
      <c r="E50" s="117"/>
      <c r="F50" s="102"/>
      <c r="G50" s="117"/>
      <c r="H50" s="117"/>
      <c r="I50" s="102"/>
      <c r="J50" s="117"/>
      <c r="K50" s="809"/>
    </row>
    <row r="51" spans="1:11">
      <c r="A51" s="13"/>
      <c r="B51" s="777">
        <v>14</v>
      </c>
      <c r="C51" s="388" t="s">
        <v>683</v>
      </c>
      <c r="D51" s="67">
        <v>958</v>
      </c>
      <c r="E51" s="115"/>
      <c r="F51" s="67"/>
      <c r="G51" s="67">
        <v>958</v>
      </c>
      <c r="H51" s="115"/>
      <c r="I51" s="67"/>
      <c r="J51" s="67">
        <v>221</v>
      </c>
      <c r="K51" s="809">
        <v>23.06</v>
      </c>
    </row>
    <row r="52" spans="1:11">
      <c r="A52" s="13"/>
      <c r="B52" s="777">
        <v>15</v>
      </c>
      <c r="C52" s="388" t="s">
        <v>899</v>
      </c>
      <c r="D52" s="67">
        <v>23945</v>
      </c>
      <c r="E52" s="115"/>
      <c r="F52" s="67"/>
      <c r="G52" s="67">
        <v>23945</v>
      </c>
      <c r="H52" s="115"/>
      <c r="I52" s="67"/>
      <c r="J52" s="67">
        <v>53135</v>
      </c>
      <c r="K52" s="809">
        <v>221.91</v>
      </c>
    </row>
    <row r="53" spans="1:11">
      <c r="A53" s="13"/>
      <c r="B53" s="777">
        <v>16</v>
      </c>
      <c r="C53" s="388" t="s">
        <v>900</v>
      </c>
      <c r="D53" s="67">
        <v>17224</v>
      </c>
      <c r="E53" s="115"/>
      <c r="F53" s="67"/>
      <c r="G53" s="67">
        <v>17224</v>
      </c>
      <c r="H53" s="115"/>
      <c r="I53" s="67"/>
      <c r="J53" s="67">
        <v>9052</v>
      </c>
      <c r="K53" s="809">
        <v>52.55</v>
      </c>
    </row>
    <row r="54" spans="1:11" s="125" customFormat="1">
      <c r="A54" s="124"/>
      <c r="B54" s="1118">
        <v>17</v>
      </c>
      <c r="C54" s="1119" t="s">
        <v>901</v>
      </c>
      <c r="D54" s="1120">
        <v>779720</v>
      </c>
      <c r="E54" s="1120">
        <v>202310</v>
      </c>
      <c r="F54" s="1120"/>
      <c r="G54" s="1120">
        <v>779372</v>
      </c>
      <c r="H54" s="1120">
        <v>49019</v>
      </c>
      <c r="I54" s="1120"/>
      <c r="J54" s="1120">
        <v>253305</v>
      </c>
      <c r="K54" s="1121">
        <v>30.58</v>
      </c>
    </row>
    <row r="55" spans="1:11">
      <c r="A55" s="13"/>
    </row>
    <row r="56" spans="1:11">
      <c r="A56" s="13"/>
    </row>
    <row r="57" spans="1:11">
      <c r="A57" s="13"/>
    </row>
    <row r="58" spans="1:11">
      <c r="A58" s="13"/>
    </row>
    <row r="59" spans="1:11">
      <c r="A59" s="13"/>
    </row>
    <row r="60" spans="1:11">
      <c r="A60" s="13"/>
    </row>
    <row r="61" spans="1:11">
      <c r="A61" s="13"/>
    </row>
    <row r="62" spans="1:11">
      <c r="A62" s="13"/>
    </row>
    <row r="63" spans="1:11">
      <c r="A63" s="13"/>
    </row>
    <row r="64" spans="1: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91" spans="1:1">
      <c r="A91" s="22"/>
    </row>
    <row r="92" spans="1:1">
      <c r="A92" s="22"/>
    </row>
    <row r="93" spans="1:1">
      <c r="A93" s="2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25"/>
    </row>
    <row r="103" spans="1:1">
      <c r="A103" s="25"/>
    </row>
    <row r="104" spans="1:1">
      <c r="A104" s="25"/>
    </row>
    <row r="105" spans="1:1">
      <c r="A105" s="25"/>
    </row>
    <row r="106" spans="1:1">
      <c r="A106" s="25"/>
    </row>
    <row r="107" spans="1:1">
      <c r="A107" s="25"/>
    </row>
    <row r="108" spans="1:1">
      <c r="A108" s="25"/>
    </row>
    <row r="109" spans="1:1">
      <c r="A109" s="25"/>
    </row>
  </sheetData>
  <mergeCells count="14">
    <mergeCell ref="B36:C36"/>
    <mergeCell ref="B37:C37"/>
    <mergeCell ref="D34:E34"/>
    <mergeCell ref="G34:H34"/>
    <mergeCell ref="J34:K34"/>
    <mergeCell ref="B33:C33"/>
    <mergeCell ref="B3:J3"/>
    <mergeCell ref="D10:E10"/>
    <mergeCell ref="G10:H10"/>
    <mergeCell ref="J10:K10"/>
    <mergeCell ref="B9:C9"/>
    <mergeCell ref="B12:C12"/>
    <mergeCell ref="B13:C13"/>
    <mergeCell ref="B7:K7"/>
  </mergeCells>
  <hyperlinks>
    <hyperlink ref="B3" location="Contents!A1" display="Back to index page" xr:uid="{00000000-0004-0000-1700-000000000000}"/>
    <hyperlink ref="B3:J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40" zoomScaleNormal="140" workbookViewId="0"/>
  </sheetViews>
  <sheetFormatPr baseColWidth="10" defaultColWidth="12.5703125" defaultRowHeight="11.25"/>
  <cols>
    <col min="1" max="1" width="2.5703125" style="2" customWidth="1"/>
    <col min="2" max="2" width="51.42578125" style="2" customWidth="1"/>
    <col min="3" max="3" width="19.85546875" style="2" customWidth="1"/>
    <col min="4" max="16384" width="12.5703125" style="2"/>
  </cols>
  <sheetData>
    <row r="1" spans="1:13" s="4" customFormat="1">
      <c r="A1" s="3"/>
    </row>
    <row r="2" spans="1:13" s="4" customFormat="1" ht="26.25">
      <c r="B2" s="267" t="s">
        <v>4</v>
      </c>
      <c r="C2" s="268"/>
      <c r="D2" s="268"/>
      <c r="E2" s="268"/>
    </row>
    <row r="3" spans="1:13">
      <c r="B3" s="1050"/>
      <c r="C3" s="1050"/>
      <c r="D3" s="1050"/>
      <c r="E3" s="1050"/>
    </row>
    <row r="4" spans="1:13" ht="12.75">
      <c r="B4" s="5" t="s">
        <v>5</v>
      </c>
    </row>
    <row r="5" spans="1:13" ht="12.95" customHeight="1">
      <c r="B5" s="2" t="s">
        <v>6</v>
      </c>
    </row>
    <row r="7" spans="1:13" ht="12.75">
      <c r="B7" s="5" t="s">
        <v>7</v>
      </c>
      <c r="M7" s="3"/>
    </row>
    <row r="8" spans="1:13" ht="12.95" customHeight="1">
      <c r="B8" s="94" t="s">
        <v>8</v>
      </c>
      <c r="C8" s="95" t="s">
        <v>9</v>
      </c>
      <c r="D8" s="687" t="s">
        <v>10</v>
      </c>
    </row>
    <row r="9" spans="1:13" ht="12.95" customHeight="1">
      <c r="B9" s="94" t="s">
        <v>11</v>
      </c>
      <c r="C9" s="97" t="s">
        <v>12</v>
      </c>
      <c r="D9" s="96" t="s">
        <v>13</v>
      </c>
    </row>
    <row r="10" spans="1:13" s="6" customFormat="1" ht="12.95" customHeight="1">
      <c r="A10" s="1"/>
      <c r="B10" s="94" t="s">
        <v>14</v>
      </c>
      <c r="C10" s="94" t="s">
        <v>15</v>
      </c>
      <c r="D10" s="96" t="s">
        <v>16</v>
      </c>
      <c r="E10" s="65"/>
    </row>
    <row r="12" spans="1:13" ht="12.75">
      <c r="B12" s="5" t="s">
        <v>17</v>
      </c>
    </row>
    <row r="13" spans="1:13" ht="12.95" customHeight="1">
      <c r="B13" s="2" t="s">
        <v>18</v>
      </c>
    </row>
    <row r="14" spans="1:13" ht="12.95" customHeight="1">
      <c r="B14" s="2" t="s">
        <v>19</v>
      </c>
    </row>
    <row r="16" spans="1:13" ht="12.75">
      <c r="B16" s="5" t="s">
        <v>20</v>
      </c>
    </row>
    <row r="17" spans="2:2" ht="12.95" customHeight="1">
      <c r="B17" s="2" t="s">
        <v>21</v>
      </c>
    </row>
    <row r="18" spans="2:2" ht="12.95" customHeight="1">
      <c r="B18" s="2" t="s">
        <v>22</v>
      </c>
    </row>
    <row r="20" spans="2:2" ht="12.75">
      <c r="B20" s="5" t="s">
        <v>23</v>
      </c>
    </row>
    <row r="21" spans="2:2" ht="12.95" customHeight="1">
      <c r="B21" s="2" t="s">
        <v>24</v>
      </c>
    </row>
    <row r="23" spans="2:2" ht="12.75">
      <c r="B23" s="5" t="s">
        <v>25</v>
      </c>
    </row>
    <row r="24" spans="2:2" ht="12.95" customHeight="1">
      <c r="B24" s="2" t="s">
        <v>26</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AE92"/>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53.5703125" style="32" customWidth="1"/>
    <col min="4" max="18" width="8.42578125" style="32" customWidth="1"/>
    <col min="19" max="19" width="9.140625" style="32" customWidth="1"/>
    <col min="20" max="20" width="8.42578125" style="32" customWidth="1"/>
    <col min="21" max="21" width="8.7109375" style="32" customWidth="1"/>
    <col min="22" max="16384" width="11.42578125" style="32"/>
  </cols>
  <sheetData>
    <row r="1" spans="2:31" s="11" customFormat="1" ht="11.25" customHeight="1">
      <c r="B1" s="8"/>
      <c r="C1" s="8"/>
      <c r="D1" s="9"/>
      <c r="E1" s="9"/>
      <c r="F1" s="9"/>
      <c r="G1" s="9"/>
      <c r="H1" s="9"/>
      <c r="I1" s="9"/>
      <c r="J1" s="9"/>
      <c r="K1" s="9"/>
      <c r="L1" s="9"/>
      <c r="M1" s="9"/>
      <c r="N1" s="9"/>
      <c r="O1" s="9"/>
      <c r="P1" s="9"/>
      <c r="Q1" s="9"/>
      <c r="R1" s="9"/>
      <c r="S1" s="9"/>
      <c r="T1" s="9"/>
    </row>
    <row r="2" spans="2:31" s="11" customFormat="1" ht="5.25" customHeight="1">
      <c r="B2" s="8"/>
      <c r="C2" s="8"/>
      <c r="D2" s="9"/>
      <c r="E2" s="9"/>
      <c r="F2" s="10"/>
      <c r="G2" s="10"/>
      <c r="H2" s="10"/>
    </row>
    <row r="3" spans="2:31" s="13" customFormat="1" ht="12.75" customHeight="1">
      <c r="B3" s="1289" t="s">
        <v>287</v>
      </c>
      <c r="C3" s="1290"/>
      <c r="D3" s="1290"/>
      <c r="E3" s="1290"/>
      <c r="F3" s="1290"/>
      <c r="G3" s="1290"/>
      <c r="H3" s="1290"/>
      <c r="I3" s="1290"/>
      <c r="J3" s="1290"/>
      <c r="K3" s="1290"/>
    </row>
    <row r="4" spans="2:31" s="11" customFormat="1" ht="5.25" customHeight="1">
      <c r="B4" s="8"/>
      <c r="C4" s="8"/>
      <c r="D4" s="9"/>
      <c r="E4" s="9"/>
      <c r="F4" s="10"/>
      <c r="G4" s="10"/>
      <c r="H4" s="10"/>
      <c r="J4" s="8"/>
      <c r="K4" s="8"/>
    </row>
    <row r="5" spans="2:31" s="7" customFormat="1" ht="15.75" customHeight="1">
      <c r="B5" s="15" t="s">
        <v>902</v>
      </c>
    </row>
    <row r="6" spans="2:31" ht="11.25" customHeight="1">
      <c r="B6" s="17"/>
    </row>
    <row r="7" spans="2:31" s="3" customFormat="1" ht="22.5" customHeight="1">
      <c r="B7" s="1251" t="s">
        <v>903</v>
      </c>
      <c r="C7" s="1306"/>
      <c r="D7" s="1306"/>
      <c r="E7" s="1306"/>
      <c r="F7" s="1306"/>
      <c r="G7" s="1306"/>
      <c r="H7" s="1306"/>
      <c r="I7" s="1306"/>
      <c r="J7" s="1306"/>
      <c r="K7" s="1306"/>
      <c r="L7" s="1306"/>
      <c r="M7" s="1306"/>
      <c r="N7" s="1306"/>
      <c r="O7" s="1306"/>
      <c r="P7" s="1306"/>
      <c r="Q7" s="1306"/>
      <c r="R7" s="1306"/>
      <c r="S7" s="1307"/>
      <c r="T7" s="1307"/>
    </row>
    <row r="8" spans="2:31" s="3" customFormat="1" ht="11.25" customHeight="1">
      <c r="B8" s="394"/>
      <c r="C8" s="478"/>
      <c r="D8" s="478"/>
      <c r="E8" s="478"/>
      <c r="F8" s="478"/>
      <c r="G8" s="478"/>
      <c r="H8" s="478"/>
      <c r="I8" s="478"/>
      <c r="J8" s="478"/>
      <c r="K8" s="478"/>
      <c r="L8" s="478"/>
      <c r="M8" s="478"/>
      <c r="N8" s="478"/>
      <c r="O8" s="478"/>
      <c r="P8" s="478"/>
      <c r="Q8" s="478"/>
      <c r="R8" s="478"/>
      <c r="S8" s="734"/>
      <c r="T8" s="734"/>
    </row>
    <row r="9" spans="2:31" s="80" customFormat="1" ht="11.25" customHeight="1">
      <c r="B9" s="1304" t="s">
        <v>29</v>
      </c>
      <c r="C9" s="1305"/>
      <c r="D9" s="1122" t="s">
        <v>297</v>
      </c>
      <c r="E9" s="1122" t="s">
        <v>299</v>
      </c>
      <c r="F9" s="1122" t="s">
        <v>301</v>
      </c>
      <c r="G9" s="1122" t="s">
        <v>303</v>
      </c>
      <c r="H9" s="1122" t="s">
        <v>308</v>
      </c>
      <c r="I9" s="1122" t="s">
        <v>315</v>
      </c>
      <c r="J9" s="1122" t="s">
        <v>317</v>
      </c>
      <c r="K9" s="1122" t="s">
        <v>322</v>
      </c>
      <c r="L9" s="1122" t="s">
        <v>328</v>
      </c>
      <c r="M9" s="1122" t="s">
        <v>359</v>
      </c>
      <c r="N9" s="1122" t="s">
        <v>381</v>
      </c>
      <c r="O9" s="1122" t="s">
        <v>831</v>
      </c>
      <c r="P9" s="1122" t="s">
        <v>832</v>
      </c>
      <c r="Q9" s="1122" t="s">
        <v>833</v>
      </c>
      <c r="R9" s="1122" t="s">
        <v>904</v>
      </c>
      <c r="S9" s="1122" t="s">
        <v>905</v>
      </c>
      <c r="T9" s="1122" t="s">
        <v>906</v>
      </c>
    </row>
    <row r="10" spans="2:31" ht="11.25" customHeight="1">
      <c r="D10" s="1302" t="s">
        <v>907</v>
      </c>
      <c r="E10" s="1303"/>
      <c r="F10" s="1303"/>
      <c r="G10" s="1303"/>
      <c r="H10" s="1303"/>
      <c r="I10" s="1303"/>
      <c r="J10" s="1303"/>
      <c r="K10" s="1303"/>
      <c r="L10" s="1303"/>
      <c r="M10" s="1303"/>
      <c r="N10" s="1303"/>
      <c r="O10" s="1303"/>
      <c r="P10" s="1303"/>
      <c r="Q10" s="1303"/>
      <c r="R10" s="116"/>
      <c r="T10" s="120" t="s">
        <v>720</v>
      </c>
    </row>
    <row r="11" spans="2:31" ht="11.25" customHeight="1">
      <c r="B11" s="1301" t="s">
        <v>290</v>
      </c>
      <c r="C11" s="1256"/>
      <c r="D11" s="346" t="s">
        <v>908</v>
      </c>
      <c r="E11" s="346" t="s">
        <v>909</v>
      </c>
      <c r="F11" s="346" t="s">
        <v>910</v>
      </c>
      <c r="G11" s="346" t="s">
        <v>911</v>
      </c>
      <c r="H11" s="346" t="s">
        <v>912</v>
      </c>
      <c r="I11" s="346" t="s">
        <v>913</v>
      </c>
      <c r="J11" s="346" t="s">
        <v>914</v>
      </c>
      <c r="K11" s="346" t="s">
        <v>915</v>
      </c>
      <c r="L11" s="346" t="s">
        <v>916</v>
      </c>
      <c r="M11" s="346" t="s">
        <v>797</v>
      </c>
      <c r="N11" s="346" t="s">
        <v>807</v>
      </c>
      <c r="O11" s="346" t="s">
        <v>917</v>
      </c>
      <c r="P11" s="346" t="s">
        <v>918</v>
      </c>
      <c r="Q11" s="346" t="s">
        <v>919</v>
      </c>
      <c r="R11" s="155" t="s">
        <v>920</v>
      </c>
      <c r="S11" s="157" t="s">
        <v>883</v>
      </c>
      <c r="T11" s="155" t="s">
        <v>921</v>
      </c>
    </row>
    <row r="12" spans="2:31" ht="15">
      <c r="B12" s="872">
        <v>1</v>
      </c>
      <c r="C12" s="568" t="s">
        <v>897</v>
      </c>
      <c r="D12" s="52">
        <v>404556.29317542398</v>
      </c>
      <c r="E12" s="52"/>
      <c r="F12" s="52"/>
      <c r="G12" s="52"/>
      <c r="H12" s="52">
        <v>8.3000000000000001E-4</v>
      </c>
      <c r="I12" s="52"/>
      <c r="J12" s="52">
        <v>1.5877330000000001</v>
      </c>
      <c r="K12" s="52"/>
      <c r="L12" s="52"/>
      <c r="M12" s="52">
        <v>9.9579999999999998E-3</v>
      </c>
      <c r="N12" s="52"/>
      <c r="O12" s="52">
        <v>0.23321566476</v>
      </c>
      <c r="P12" s="52"/>
      <c r="Q12" s="52"/>
      <c r="R12" s="52"/>
      <c r="S12" s="52">
        <v>404558.12491208903</v>
      </c>
      <c r="T12" s="52"/>
      <c r="V12"/>
      <c r="W12"/>
      <c r="X12"/>
      <c r="Y12"/>
      <c r="Z12"/>
      <c r="AA12"/>
      <c r="AB12"/>
      <c r="AC12"/>
      <c r="AD12"/>
      <c r="AE12"/>
    </row>
    <row r="13" spans="2:31" ht="11.25" customHeight="1">
      <c r="B13" s="38">
        <v>2</v>
      </c>
      <c r="C13" s="387" t="s">
        <v>922</v>
      </c>
      <c r="D13" s="52">
        <v>37641.363757117899</v>
      </c>
      <c r="E13" s="52"/>
      <c r="F13" s="52"/>
      <c r="G13" s="52"/>
      <c r="H13" s="52">
        <v>4849.4799077427397</v>
      </c>
      <c r="I13" s="52"/>
      <c r="J13" s="52"/>
      <c r="K13" s="52"/>
      <c r="L13" s="52"/>
      <c r="M13" s="52"/>
      <c r="N13" s="52"/>
      <c r="O13" s="52">
        <v>61.480730000000001</v>
      </c>
      <c r="P13" s="52"/>
      <c r="Q13" s="52"/>
      <c r="R13" s="52"/>
      <c r="S13" s="52">
        <v>42552.324394860603</v>
      </c>
      <c r="T13" s="52"/>
      <c r="V13"/>
      <c r="W13"/>
      <c r="X13"/>
      <c r="Y13"/>
      <c r="Z13"/>
      <c r="AA13"/>
      <c r="AB13"/>
      <c r="AC13"/>
      <c r="AD13"/>
      <c r="AE13"/>
    </row>
    <row r="14" spans="2:31" ht="11.25" customHeight="1">
      <c r="B14" s="38">
        <v>3</v>
      </c>
      <c r="C14" s="387" t="s">
        <v>674</v>
      </c>
      <c r="D14" s="52">
        <v>58438.74336</v>
      </c>
      <c r="E14" s="52"/>
      <c r="F14" s="52"/>
      <c r="G14" s="52"/>
      <c r="H14" s="52">
        <v>15.5426714203</v>
      </c>
      <c r="I14" s="52"/>
      <c r="J14" s="52">
        <v>621.54609634906603</v>
      </c>
      <c r="K14" s="52"/>
      <c r="L14" s="52"/>
      <c r="M14" s="52"/>
      <c r="N14" s="52"/>
      <c r="O14" s="52"/>
      <c r="P14" s="52"/>
      <c r="Q14" s="52"/>
      <c r="R14" s="52"/>
      <c r="S14" s="52">
        <v>59075.832127769398</v>
      </c>
      <c r="T14" s="52"/>
      <c r="V14"/>
      <c r="W14"/>
      <c r="X14"/>
      <c r="Y14"/>
      <c r="Z14"/>
      <c r="AA14"/>
      <c r="AB14"/>
      <c r="AC14"/>
      <c r="AD14"/>
      <c r="AE14"/>
    </row>
    <row r="15" spans="2:31" ht="11.25" customHeight="1">
      <c r="B15" s="38">
        <v>4</v>
      </c>
      <c r="C15" s="387" t="s">
        <v>675</v>
      </c>
      <c r="D15" s="52">
        <v>37131.375679322096</v>
      </c>
      <c r="E15" s="52"/>
      <c r="F15" s="52"/>
      <c r="G15" s="52"/>
      <c r="H15" s="52"/>
      <c r="I15" s="52"/>
      <c r="J15" s="52"/>
      <c r="K15" s="52"/>
      <c r="L15" s="52"/>
      <c r="M15" s="52"/>
      <c r="N15" s="52"/>
      <c r="O15" s="52"/>
      <c r="P15" s="52"/>
      <c r="Q15" s="52"/>
      <c r="R15" s="52"/>
      <c r="S15" s="52">
        <v>37131.375679322096</v>
      </c>
      <c r="T15" s="52"/>
      <c r="V15"/>
      <c r="W15"/>
      <c r="X15"/>
      <c r="Y15"/>
      <c r="Z15"/>
      <c r="AA15"/>
      <c r="AB15"/>
      <c r="AC15"/>
      <c r="AD15"/>
      <c r="AE15"/>
    </row>
    <row r="16" spans="2:31" ht="11.25" customHeight="1">
      <c r="B16" s="38">
        <v>5</v>
      </c>
      <c r="C16" s="387" t="s">
        <v>676</v>
      </c>
      <c r="D16" s="52">
        <v>1448.3681682255201</v>
      </c>
      <c r="E16" s="52"/>
      <c r="F16" s="52"/>
      <c r="G16" s="52"/>
      <c r="H16" s="52"/>
      <c r="I16" s="52"/>
      <c r="J16" s="52"/>
      <c r="K16" s="52"/>
      <c r="L16" s="52"/>
      <c r="M16" s="52"/>
      <c r="N16" s="52"/>
      <c r="O16" s="52"/>
      <c r="P16" s="52"/>
      <c r="Q16" s="52"/>
      <c r="R16" s="52"/>
      <c r="S16" s="52">
        <v>1448.3681682255201</v>
      </c>
      <c r="T16" s="52"/>
      <c r="V16"/>
      <c r="W16"/>
      <c r="X16"/>
      <c r="Y16"/>
      <c r="Z16"/>
      <c r="AA16"/>
      <c r="AB16"/>
      <c r="AC16"/>
      <c r="AD16"/>
      <c r="AE16"/>
    </row>
    <row r="17" spans="2:31" ht="11.25" customHeight="1">
      <c r="B17" s="38">
        <v>6</v>
      </c>
      <c r="C17" s="387" t="s">
        <v>548</v>
      </c>
      <c r="D17" s="52">
        <v>1183.6110524554001</v>
      </c>
      <c r="E17" s="52"/>
      <c r="F17" s="52"/>
      <c r="G17" s="52"/>
      <c r="H17" s="52">
        <v>20332.545705336699</v>
      </c>
      <c r="I17" s="52"/>
      <c r="J17" s="52">
        <v>14819.407159429</v>
      </c>
      <c r="K17" s="52"/>
      <c r="L17" s="52"/>
      <c r="M17" s="52">
        <v>440.74583905784402</v>
      </c>
      <c r="N17" s="52">
        <v>4.2296480000000001</v>
      </c>
      <c r="O17" s="52"/>
      <c r="P17" s="52"/>
      <c r="Q17" s="52"/>
      <c r="R17" s="52"/>
      <c r="S17" s="52">
        <v>36780.539404278898</v>
      </c>
      <c r="T17" s="52"/>
      <c r="V17"/>
      <c r="W17"/>
      <c r="X17"/>
      <c r="Y17"/>
      <c r="Z17"/>
      <c r="AA17"/>
      <c r="AB17"/>
      <c r="AC17"/>
      <c r="AD17"/>
      <c r="AE17"/>
    </row>
    <row r="18" spans="2:31" ht="11.25" customHeight="1">
      <c r="B18" s="38">
        <v>7</v>
      </c>
      <c r="C18" s="387" t="s">
        <v>923</v>
      </c>
      <c r="D18" s="52">
        <v>9051.8690810000007</v>
      </c>
      <c r="E18" s="52"/>
      <c r="F18" s="52"/>
      <c r="G18" s="52"/>
      <c r="H18" s="52">
        <v>5610.3310840000004</v>
      </c>
      <c r="I18" s="52">
        <v>31303.546902999999</v>
      </c>
      <c r="J18" s="52">
        <v>129.90114199999999</v>
      </c>
      <c r="K18" s="52"/>
      <c r="L18" s="52"/>
      <c r="M18" s="52">
        <v>131785.36640142501</v>
      </c>
      <c r="N18" s="52"/>
      <c r="O18" s="52"/>
      <c r="P18" s="52"/>
      <c r="Q18" s="52"/>
      <c r="R18" s="52"/>
      <c r="S18" s="52">
        <v>177881.01461142499</v>
      </c>
      <c r="T18" s="52">
        <v>174175</v>
      </c>
      <c r="V18"/>
      <c r="W18"/>
      <c r="X18"/>
      <c r="Y18"/>
      <c r="Z18"/>
      <c r="AA18"/>
      <c r="AB18"/>
      <c r="AC18"/>
      <c r="AD18"/>
      <c r="AE18"/>
    </row>
    <row r="19" spans="2:31" ht="11.25" customHeight="1">
      <c r="B19" s="38">
        <v>8</v>
      </c>
      <c r="C19" s="387" t="s">
        <v>678</v>
      </c>
      <c r="D19" s="52">
        <v>150.804959</v>
      </c>
      <c r="E19" s="52"/>
      <c r="F19" s="52"/>
      <c r="G19" s="52"/>
      <c r="H19" s="52"/>
      <c r="I19" s="52"/>
      <c r="J19" s="52"/>
      <c r="K19" s="52"/>
      <c r="L19" s="52">
        <v>68847.887186045002</v>
      </c>
      <c r="M19" s="52">
        <v>360.69744141744002</v>
      </c>
      <c r="N19" s="52"/>
      <c r="O19" s="52"/>
      <c r="P19" s="52"/>
      <c r="Q19" s="52"/>
      <c r="R19" s="52"/>
      <c r="S19" s="52">
        <v>69359.389586462494</v>
      </c>
      <c r="T19" s="52">
        <f>69359.3895864625-157.212</f>
        <v>69202.177586462494</v>
      </c>
      <c r="V19"/>
      <c r="W19"/>
      <c r="X19"/>
      <c r="Y19"/>
      <c r="Z19"/>
      <c r="AA19"/>
      <c r="AB19"/>
      <c r="AC19"/>
      <c r="AD19"/>
      <c r="AE19"/>
    </row>
    <row r="20" spans="2:31" ht="11.25" customHeight="1">
      <c r="B20" s="38">
        <v>9</v>
      </c>
      <c r="C20" s="387" t="s">
        <v>679</v>
      </c>
      <c r="D20" s="52"/>
      <c r="E20" s="52"/>
      <c r="F20" s="52"/>
      <c r="G20" s="52"/>
      <c r="H20" s="52"/>
      <c r="I20" s="52">
        <v>114298.53622375699</v>
      </c>
      <c r="J20" s="52"/>
      <c r="K20" s="52"/>
      <c r="L20" s="52">
        <v>1764.921018</v>
      </c>
      <c r="M20" s="52">
        <v>244.93318524879999</v>
      </c>
      <c r="N20" s="52">
        <v>4407.6727394088002</v>
      </c>
      <c r="O20" s="52"/>
      <c r="P20" s="52"/>
      <c r="Q20" s="52"/>
      <c r="R20" s="52"/>
      <c r="S20" s="52">
        <v>120716.063166415</v>
      </c>
      <c r="T20" s="52">
        <v>120716.063166415</v>
      </c>
      <c r="V20"/>
      <c r="W20"/>
      <c r="X20"/>
      <c r="Y20"/>
      <c r="Z20"/>
      <c r="AA20"/>
      <c r="AB20"/>
      <c r="AC20"/>
      <c r="AD20"/>
      <c r="AE20"/>
    </row>
    <row r="21" spans="2:31" ht="11.25" customHeight="1">
      <c r="B21" s="38">
        <v>10</v>
      </c>
      <c r="C21" s="387" t="s">
        <v>680</v>
      </c>
      <c r="D21" s="52">
        <v>10.169062</v>
      </c>
      <c r="E21" s="52"/>
      <c r="F21" s="52"/>
      <c r="G21" s="52"/>
      <c r="H21" s="52"/>
      <c r="I21" s="52"/>
      <c r="J21" s="52"/>
      <c r="K21" s="52"/>
      <c r="L21" s="52"/>
      <c r="M21" s="52">
        <v>735.82633838987203</v>
      </c>
      <c r="N21" s="52">
        <v>1245.73555577604</v>
      </c>
      <c r="O21" s="52"/>
      <c r="P21" s="52"/>
      <c r="Q21" s="52"/>
      <c r="R21" s="52"/>
      <c r="S21" s="52">
        <v>1991.7309561659099</v>
      </c>
      <c r="T21" s="52">
        <v>1991.7309561659099</v>
      </c>
      <c r="V21"/>
      <c r="W21"/>
      <c r="X21"/>
      <c r="Y21"/>
      <c r="Z21"/>
      <c r="AA21"/>
      <c r="AB21"/>
      <c r="AC21"/>
      <c r="AD21"/>
      <c r="AE21"/>
    </row>
    <row r="22" spans="2:31" ht="11.25" customHeight="1">
      <c r="B22" s="38">
        <v>11</v>
      </c>
      <c r="C22" s="387" t="s">
        <v>681</v>
      </c>
      <c r="D22" s="52"/>
      <c r="E22" s="52"/>
      <c r="F22" s="52"/>
      <c r="G22" s="52"/>
      <c r="H22" s="52"/>
      <c r="I22" s="52"/>
      <c r="J22" s="52"/>
      <c r="K22" s="52"/>
      <c r="L22" s="52"/>
      <c r="M22" s="52"/>
      <c r="N22" s="52">
        <v>660.21821554177598</v>
      </c>
      <c r="O22" s="52"/>
      <c r="P22" s="52"/>
      <c r="Q22" s="52"/>
      <c r="R22" s="52"/>
      <c r="S22" s="52">
        <v>660.21821554177598</v>
      </c>
      <c r="T22" s="52">
        <v>660.21821554177598</v>
      </c>
      <c r="V22"/>
      <c r="W22"/>
      <c r="X22"/>
      <c r="Y22"/>
      <c r="Z22"/>
      <c r="AA22"/>
      <c r="AB22"/>
      <c r="AC22"/>
      <c r="AD22"/>
      <c r="AE22"/>
    </row>
    <row r="23" spans="2:31" ht="11.25" customHeight="1">
      <c r="B23" s="38">
        <v>12</v>
      </c>
      <c r="C23" s="387" t="s">
        <v>682</v>
      </c>
      <c r="D23" s="52"/>
      <c r="E23" s="52"/>
      <c r="F23" s="52"/>
      <c r="G23" s="52">
        <v>45476.201941491498</v>
      </c>
      <c r="H23" s="52">
        <v>17.451825329399998</v>
      </c>
      <c r="I23" s="52"/>
      <c r="J23" s="52"/>
      <c r="K23" s="52"/>
      <c r="L23" s="52"/>
      <c r="M23" s="52"/>
      <c r="N23" s="52"/>
      <c r="O23" s="52"/>
      <c r="P23" s="52"/>
      <c r="Q23" s="52"/>
      <c r="R23" s="52"/>
      <c r="S23" s="52">
        <v>45493.653766820898</v>
      </c>
      <c r="T23" s="52"/>
      <c r="V23"/>
      <c r="W23"/>
      <c r="X23"/>
      <c r="Y23"/>
      <c r="Z23"/>
      <c r="AA23"/>
      <c r="AB23"/>
      <c r="AC23"/>
      <c r="AD23"/>
      <c r="AE23"/>
    </row>
    <row r="24" spans="2:31" ht="11.25" customHeight="1">
      <c r="B24" s="284">
        <v>13</v>
      </c>
      <c r="C24" s="387" t="s">
        <v>898</v>
      </c>
      <c r="D24" s="52"/>
      <c r="E24" s="52"/>
      <c r="F24" s="52"/>
      <c r="G24" s="52"/>
      <c r="H24" s="52"/>
      <c r="I24" s="52"/>
      <c r="J24" s="52"/>
      <c r="K24" s="52"/>
      <c r="L24" s="52"/>
      <c r="M24" s="52"/>
      <c r="N24" s="52"/>
      <c r="O24" s="52"/>
      <c r="P24" s="52"/>
      <c r="Q24" s="52"/>
      <c r="R24" s="52"/>
      <c r="S24" s="52"/>
      <c r="T24" s="52"/>
      <c r="V24"/>
      <c r="W24"/>
      <c r="X24"/>
      <c r="Y24"/>
      <c r="Z24"/>
      <c r="AA24"/>
      <c r="AB24"/>
      <c r="AC24"/>
      <c r="AD24"/>
      <c r="AE24"/>
    </row>
    <row r="25" spans="2:31" ht="11.25" customHeight="1">
      <c r="B25" s="38">
        <v>14</v>
      </c>
      <c r="C25" s="387" t="s">
        <v>683</v>
      </c>
      <c r="D25" s="52"/>
      <c r="E25" s="52"/>
      <c r="F25" s="52"/>
      <c r="G25" s="52"/>
      <c r="H25" s="52"/>
      <c r="I25" s="52"/>
      <c r="J25" s="52"/>
      <c r="K25" s="52"/>
      <c r="L25" s="52"/>
      <c r="M25" s="52">
        <v>4647.4600496764197</v>
      </c>
      <c r="N25" s="52"/>
      <c r="O25" s="52">
        <v>19060.210630000001</v>
      </c>
      <c r="P25" s="52"/>
      <c r="Q25" s="52"/>
      <c r="R25" s="52"/>
      <c r="S25" s="52">
        <v>23707.670679676401</v>
      </c>
      <c r="T25" s="52">
        <v>23707.670679676401</v>
      </c>
      <c r="V25"/>
      <c r="W25"/>
      <c r="X25"/>
      <c r="Y25"/>
      <c r="Z25"/>
      <c r="AA25"/>
      <c r="AB25"/>
      <c r="AC25"/>
      <c r="AD25"/>
      <c r="AE25"/>
    </row>
    <row r="26" spans="2:31" ht="11.25" customHeight="1">
      <c r="B26" s="38">
        <v>15</v>
      </c>
      <c r="C26" s="387" t="s">
        <v>899</v>
      </c>
      <c r="D26" s="52">
        <v>694.39197000000001</v>
      </c>
      <c r="E26" s="52"/>
      <c r="F26" s="52"/>
      <c r="G26" s="52"/>
      <c r="H26" s="52">
        <v>204.71099799999999</v>
      </c>
      <c r="I26" s="52"/>
      <c r="J26" s="52"/>
      <c r="K26" s="52"/>
      <c r="L26" s="52"/>
      <c r="M26" s="52">
        <v>158.26776599999999</v>
      </c>
      <c r="N26" s="52"/>
      <c r="O26" s="52"/>
      <c r="P26" s="52"/>
      <c r="Q26" s="52"/>
      <c r="R26" s="52"/>
      <c r="S26" s="52">
        <v>1057.3707340000001</v>
      </c>
      <c r="T26" s="52">
        <v>1057.3707340000001</v>
      </c>
      <c r="V26"/>
      <c r="W26"/>
      <c r="X26"/>
      <c r="Y26"/>
      <c r="Z26"/>
      <c r="AA26"/>
      <c r="AB26"/>
      <c r="AC26"/>
      <c r="AD26"/>
      <c r="AE26"/>
    </row>
    <row r="27" spans="2:31" ht="11.25" customHeight="1">
      <c r="B27" s="38">
        <v>16</v>
      </c>
      <c r="C27" s="319" t="s">
        <v>900</v>
      </c>
      <c r="D27" s="52">
        <v>12644.028232918299</v>
      </c>
      <c r="E27" s="52"/>
      <c r="F27" s="52"/>
      <c r="G27" s="52"/>
      <c r="H27" s="52">
        <v>5.0418673649399999</v>
      </c>
      <c r="I27" s="52"/>
      <c r="J27" s="52"/>
      <c r="K27" s="52"/>
      <c r="L27" s="52"/>
      <c r="M27" s="52">
        <v>11685.3059515438</v>
      </c>
      <c r="N27" s="52"/>
      <c r="O27" s="52">
        <v>297.00911808991998</v>
      </c>
      <c r="P27" s="52"/>
      <c r="Q27" s="52"/>
      <c r="R27" s="52"/>
      <c r="S27" s="52">
        <v>24631.385169917001</v>
      </c>
      <c r="T27" s="52">
        <v>24631.385169917001</v>
      </c>
      <c r="V27"/>
      <c r="W27"/>
      <c r="X27"/>
      <c r="Y27"/>
      <c r="Z27"/>
      <c r="AA27"/>
      <c r="AB27"/>
      <c r="AC27"/>
      <c r="AD27"/>
      <c r="AE27"/>
    </row>
    <row r="28" spans="2:31" s="45" customFormat="1" ht="11.25" customHeight="1">
      <c r="B28" s="1123">
        <v>17</v>
      </c>
      <c r="C28" s="1124" t="s">
        <v>901</v>
      </c>
      <c r="D28" s="1125">
        <v>562951.01849746297</v>
      </c>
      <c r="E28" s="1125"/>
      <c r="F28" s="1125"/>
      <c r="G28" s="1125">
        <v>45476.201941491498</v>
      </c>
      <c r="H28" s="1125">
        <v>31035.104889194001</v>
      </c>
      <c r="I28" s="1125">
        <v>145602.083126757</v>
      </c>
      <c r="J28" s="1125">
        <v>15572.442130777999</v>
      </c>
      <c r="K28" s="1125"/>
      <c r="L28" s="1125">
        <v>70612.808204044995</v>
      </c>
      <c r="M28" s="1125">
        <v>150058.612930759</v>
      </c>
      <c r="N28" s="1125">
        <v>6317.8561587266204</v>
      </c>
      <c r="O28" s="1125">
        <v>19418.933693754701</v>
      </c>
      <c r="P28" s="1125"/>
      <c r="Q28" s="1125"/>
      <c r="R28" s="1125"/>
      <c r="S28" s="1125">
        <v>1047045.06157297</v>
      </c>
      <c r="T28" s="1125">
        <v>416141.61650817865</v>
      </c>
      <c r="V28"/>
      <c r="W28"/>
      <c r="X28"/>
      <c r="Y28"/>
      <c r="Z28"/>
      <c r="AA28"/>
      <c r="AB28"/>
      <c r="AC28"/>
      <c r="AD28"/>
      <c r="AE28"/>
    </row>
    <row r="29" spans="2:31" s="45" customFormat="1" ht="11.25" customHeight="1">
      <c r="B29" s="655"/>
      <c r="C29" s="655"/>
      <c r="D29" s="656"/>
      <c r="E29" s="656"/>
      <c r="F29" s="656"/>
      <c r="G29" s="656"/>
      <c r="H29" s="656"/>
      <c r="I29" s="656"/>
      <c r="J29" s="656"/>
      <c r="K29" s="656"/>
      <c r="L29" s="656"/>
      <c r="M29" s="656"/>
      <c r="N29" s="656"/>
      <c r="O29" s="656"/>
      <c r="P29" s="656"/>
      <c r="Q29" s="656"/>
      <c r="R29" s="656"/>
      <c r="S29" s="656"/>
      <c r="T29" s="656"/>
      <c r="V29"/>
      <c r="W29"/>
      <c r="X29"/>
      <c r="Y29"/>
      <c r="Z29"/>
      <c r="AA29"/>
      <c r="AB29"/>
      <c r="AC29"/>
      <c r="AD29"/>
      <c r="AE29"/>
    </row>
    <row r="30" spans="2:31" s="45" customFormat="1" ht="11.25" customHeight="1">
      <c r="B30" s="655"/>
      <c r="C30" s="655"/>
      <c r="D30" s="656"/>
      <c r="E30" s="656"/>
      <c r="F30" s="656"/>
      <c r="G30" s="656"/>
      <c r="H30" s="656"/>
      <c r="I30" s="656"/>
      <c r="J30" s="656"/>
      <c r="K30" s="656"/>
      <c r="L30" s="656"/>
      <c r="M30" s="656"/>
      <c r="N30" s="656"/>
      <c r="O30" s="656"/>
      <c r="P30" s="656"/>
      <c r="Q30" s="656"/>
      <c r="R30" s="656"/>
      <c r="S30" s="656"/>
      <c r="T30" s="656"/>
      <c r="V30"/>
      <c r="W30"/>
      <c r="X30"/>
      <c r="Y30"/>
      <c r="Z30"/>
      <c r="AA30"/>
      <c r="AB30"/>
      <c r="AC30"/>
      <c r="AD30"/>
      <c r="AE30"/>
    </row>
    <row r="31" spans="2:31" ht="11.25" customHeight="1">
      <c r="B31" s="32"/>
    </row>
    <row r="32" spans="2:31" s="80" customFormat="1" ht="11.25" customHeight="1">
      <c r="B32" s="1244" t="s">
        <v>748</v>
      </c>
      <c r="C32" s="1245"/>
      <c r="D32" s="1122" t="s">
        <v>297</v>
      </c>
      <c r="E32" s="1122" t="s">
        <v>299</v>
      </c>
      <c r="F32" s="1122" t="s">
        <v>301</v>
      </c>
      <c r="G32" s="1122" t="s">
        <v>303</v>
      </c>
      <c r="H32" s="1122" t="s">
        <v>308</v>
      </c>
      <c r="I32" s="1122" t="s">
        <v>315</v>
      </c>
      <c r="J32" s="1122" t="s">
        <v>317</v>
      </c>
      <c r="K32" s="1122" t="s">
        <v>322</v>
      </c>
      <c r="L32" s="1122" t="s">
        <v>328</v>
      </c>
      <c r="M32" s="1122" t="s">
        <v>359</v>
      </c>
      <c r="N32" s="1122" t="s">
        <v>381</v>
      </c>
      <c r="O32" s="1122" t="s">
        <v>831</v>
      </c>
      <c r="P32" s="1122" t="s">
        <v>832</v>
      </c>
      <c r="Q32" s="1122" t="s">
        <v>833</v>
      </c>
      <c r="R32" s="1122" t="s">
        <v>904</v>
      </c>
      <c r="S32" s="1122" t="s">
        <v>905</v>
      </c>
      <c r="T32" s="1122" t="s">
        <v>906</v>
      </c>
    </row>
    <row r="33" spans="2:20" ht="11.25" customHeight="1">
      <c r="B33" s="32"/>
      <c r="D33" s="1302" t="s">
        <v>907</v>
      </c>
      <c r="E33" s="1303"/>
      <c r="F33" s="1303"/>
      <c r="G33" s="1303"/>
      <c r="H33" s="1303"/>
      <c r="I33" s="1303"/>
      <c r="J33" s="1303"/>
      <c r="K33" s="1303"/>
      <c r="L33" s="1303"/>
      <c r="M33" s="1303"/>
      <c r="N33" s="1303"/>
      <c r="O33" s="1303"/>
      <c r="P33" s="1303"/>
      <c r="Q33" s="1303"/>
      <c r="R33" s="116"/>
      <c r="T33" s="120" t="s">
        <v>720</v>
      </c>
    </row>
    <row r="34" spans="2:20" ht="11.25" customHeight="1">
      <c r="B34" s="1301" t="s">
        <v>290</v>
      </c>
      <c r="C34" s="1256"/>
      <c r="D34" s="346" t="s">
        <v>908</v>
      </c>
      <c r="E34" s="346" t="s">
        <v>909</v>
      </c>
      <c r="F34" s="346" t="s">
        <v>910</v>
      </c>
      <c r="G34" s="346" t="s">
        <v>911</v>
      </c>
      <c r="H34" s="346" t="s">
        <v>912</v>
      </c>
      <c r="I34" s="346" t="s">
        <v>913</v>
      </c>
      <c r="J34" s="346" t="s">
        <v>914</v>
      </c>
      <c r="K34" s="346" t="s">
        <v>915</v>
      </c>
      <c r="L34" s="346" t="s">
        <v>916</v>
      </c>
      <c r="M34" s="346" t="s">
        <v>797</v>
      </c>
      <c r="N34" s="346" t="s">
        <v>807</v>
      </c>
      <c r="O34" s="346" t="s">
        <v>917</v>
      </c>
      <c r="P34" s="346" t="s">
        <v>918</v>
      </c>
      <c r="Q34" s="346" t="s">
        <v>919</v>
      </c>
      <c r="R34" s="155" t="s">
        <v>920</v>
      </c>
      <c r="S34" s="157" t="s">
        <v>883</v>
      </c>
      <c r="T34" s="155" t="s">
        <v>921</v>
      </c>
    </row>
    <row r="35" spans="2:20" ht="11.25" customHeight="1">
      <c r="B35" s="829">
        <v>1</v>
      </c>
      <c r="C35" s="387" t="s">
        <v>897</v>
      </c>
      <c r="D35" s="234">
        <v>340762</v>
      </c>
      <c r="E35" s="234"/>
      <c r="F35" s="234"/>
      <c r="G35" s="234"/>
      <c r="H35" s="234">
        <v>3066</v>
      </c>
      <c r="I35" s="234"/>
      <c r="J35" s="234">
        <v>1.4</v>
      </c>
      <c r="K35" s="873"/>
      <c r="L35" s="234"/>
      <c r="M35" s="234"/>
      <c r="N35" s="234"/>
      <c r="O35" s="234"/>
      <c r="P35" s="234"/>
      <c r="Q35" s="234"/>
      <c r="R35" s="234"/>
      <c r="S35" s="234">
        <v>343829</v>
      </c>
      <c r="T35" s="874"/>
    </row>
    <row r="36" spans="2:20" ht="11.25" customHeight="1">
      <c r="B36" s="13">
        <v>2</v>
      </c>
      <c r="C36" s="387" t="s">
        <v>924</v>
      </c>
      <c r="D36" s="234">
        <v>37371</v>
      </c>
      <c r="E36" s="234"/>
      <c r="F36" s="234"/>
      <c r="G36" s="234"/>
      <c r="H36" s="234">
        <v>5615.5</v>
      </c>
      <c r="I36" s="234"/>
      <c r="J36" s="234"/>
      <c r="K36" s="68"/>
      <c r="L36" s="234"/>
      <c r="M36" s="234"/>
      <c r="N36" s="234"/>
      <c r="O36" s="234"/>
      <c r="P36" s="234"/>
      <c r="Q36" s="234"/>
      <c r="R36" s="234"/>
      <c r="S36" s="234">
        <v>42987</v>
      </c>
      <c r="T36" s="67"/>
    </row>
    <row r="37" spans="2:20" ht="11.25" customHeight="1">
      <c r="B37" s="13">
        <v>3</v>
      </c>
      <c r="C37" s="387" t="s">
        <v>674</v>
      </c>
      <c r="D37" s="234">
        <v>50978</v>
      </c>
      <c r="E37" s="234"/>
      <c r="F37" s="234"/>
      <c r="G37" s="234"/>
      <c r="H37" s="234">
        <v>15.4</v>
      </c>
      <c r="I37" s="234"/>
      <c r="J37" s="234">
        <v>683</v>
      </c>
      <c r="K37" s="68"/>
      <c r="L37" s="234"/>
      <c r="M37" s="234"/>
      <c r="N37" s="234"/>
      <c r="O37" s="234"/>
      <c r="P37" s="234"/>
      <c r="Q37" s="234"/>
      <c r="R37" s="234"/>
      <c r="S37" s="234">
        <v>51676</v>
      </c>
      <c r="T37" s="67"/>
    </row>
    <row r="38" spans="2:20" ht="11.25" customHeight="1">
      <c r="B38" s="13">
        <v>4</v>
      </c>
      <c r="C38" s="387" t="s">
        <v>675</v>
      </c>
      <c r="D38" s="234">
        <v>30156</v>
      </c>
      <c r="E38" s="234"/>
      <c r="F38" s="234"/>
      <c r="G38" s="234"/>
      <c r="H38" s="234"/>
      <c r="I38" s="234"/>
      <c r="J38" s="234"/>
      <c r="K38" s="68"/>
      <c r="L38" s="234"/>
      <c r="M38" s="234"/>
      <c r="N38" s="234"/>
      <c r="O38" s="234"/>
      <c r="P38" s="234"/>
      <c r="Q38" s="234"/>
      <c r="R38" s="234"/>
      <c r="S38" s="234">
        <v>30156</v>
      </c>
      <c r="T38" s="67"/>
    </row>
    <row r="39" spans="2:20" ht="11.25" customHeight="1">
      <c r="B39" s="13">
        <v>5</v>
      </c>
      <c r="C39" s="387" t="s">
        <v>676</v>
      </c>
      <c r="D39" s="234">
        <v>4706</v>
      </c>
      <c r="E39" s="234"/>
      <c r="F39" s="234"/>
      <c r="G39" s="234"/>
      <c r="H39" s="234"/>
      <c r="I39" s="234"/>
      <c r="J39" s="234"/>
      <c r="K39" s="68"/>
      <c r="L39" s="234"/>
      <c r="M39" s="234"/>
      <c r="N39" s="234"/>
      <c r="O39" s="234"/>
      <c r="P39" s="234"/>
      <c r="Q39" s="234"/>
      <c r="R39" s="234"/>
      <c r="S39" s="234">
        <v>4706</v>
      </c>
      <c r="T39" s="67"/>
    </row>
    <row r="40" spans="2:20" ht="11.25" customHeight="1">
      <c r="B40" s="13">
        <v>6</v>
      </c>
      <c r="C40" s="387" t="s">
        <v>548</v>
      </c>
      <c r="D40" s="234">
        <v>1812</v>
      </c>
      <c r="E40" s="234"/>
      <c r="F40" s="234"/>
      <c r="G40" s="234"/>
      <c r="H40" s="234">
        <v>18014.3</v>
      </c>
      <c r="I40" s="234"/>
      <c r="J40" s="234">
        <v>15235.3</v>
      </c>
      <c r="K40" s="68"/>
      <c r="L40" s="234"/>
      <c r="M40" s="234">
        <v>730.4</v>
      </c>
      <c r="N40" s="234">
        <v>4</v>
      </c>
      <c r="O40" s="234"/>
      <c r="P40" s="234"/>
      <c r="Q40" s="234"/>
      <c r="R40" s="234"/>
      <c r="S40" s="234">
        <v>35795</v>
      </c>
      <c r="T40" s="67"/>
    </row>
    <row r="41" spans="2:20" ht="11.25" customHeight="1">
      <c r="B41" s="13">
        <v>7</v>
      </c>
      <c r="C41" s="387" t="s">
        <v>923</v>
      </c>
      <c r="D41" s="234">
        <v>9669</v>
      </c>
      <c r="E41" s="234"/>
      <c r="F41" s="234"/>
      <c r="G41" s="234"/>
      <c r="H41" s="234">
        <v>5530.1</v>
      </c>
      <c r="I41" s="234">
        <v>30548</v>
      </c>
      <c r="J41" s="234">
        <v>115.9</v>
      </c>
      <c r="K41" s="234"/>
      <c r="L41" s="234"/>
      <c r="M41" s="234">
        <v>109564.6</v>
      </c>
      <c r="N41" s="234"/>
      <c r="O41" s="234"/>
      <c r="P41" s="234"/>
      <c r="Q41" s="234"/>
      <c r="R41" s="234"/>
      <c r="S41" s="234">
        <v>155428</v>
      </c>
      <c r="T41" s="234">
        <v>154793</v>
      </c>
    </row>
    <row r="42" spans="2:20" ht="11.25" customHeight="1">
      <c r="B42" s="13">
        <v>8</v>
      </c>
      <c r="C42" s="387" t="s">
        <v>678</v>
      </c>
      <c r="D42" s="234">
        <v>104</v>
      </c>
      <c r="E42" s="234"/>
      <c r="F42" s="234"/>
      <c r="G42" s="234"/>
      <c r="H42" s="234"/>
      <c r="I42" s="234"/>
      <c r="J42" s="234"/>
      <c r="K42" s="234"/>
      <c r="L42" s="234">
        <v>59008.6</v>
      </c>
      <c r="M42" s="234">
        <v>91.1</v>
      </c>
      <c r="N42" s="234"/>
      <c r="O42" s="234"/>
      <c r="P42" s="234"/>
      <c r="Q42" s="234"/>
      <c r="R42" s="234"/>
      <c r="S42" s="234">
        <v>59204</v>
      </c>
      <c r="T42" s="234">
        <v>59204</v>
      </c>
    </row>
    <row r="43" spans="2:20" ht="11.25" customHeight="1">
      <c r="B43" s="13">
        <v>9</v>
      </c>
      <c r="C43" s="387" t="s">
        <v>679</v>
      </c>
      <c r="D43" s="234"/>
      <c r="E43" s="234"/>
      <c r="F43" s="234"/>
      <c r="G43" s="234"/>
      <c r="H43" s="234"/>
      <c r="I43" s="234">
        <v>20925</v>
      </c>
      <c r="J43" s="234"/>
      <c r="K43" s="234"/>
      <c r="L43" s="234">
        <v>378.5</v>
      </c>
      <c r="M43" s="234">
        <v>351.4</v>
      </c>
      <c r="N43" s="234">
        <v>4586</v>
      </c>
      <c r="O43" s="234"/>
      <c r="P43" s="234"/>
      <c r="Q43" s="234"/>
      <c r="R43" s="234"/>
      <c r="S43" s="234">
        <v>26242</v>
      </c>
      <c r="T43" s="234">
        <v>26242</v>
      </c>
    </row>
    <row r="44" spans="2:20" ht="11.25" customHeight="1">
      <c r="B44" s="13">
        <v>10</v>
      </c>
      <c r="C44" s="387" t="s">
        <v>680</v>
      </c>
      <c r="D44" s="234">
        <v>9</v>
      </c>
      <c r="E44" s="234"/>
      <c r="F44" s="234"/>
      <c r="G44" s="234"/>
      <c r="H44" s="234"/>
      <c r="I44" s="234"/>
      <c r="J44" s="234"/>
      <c r="K44" s="234"/>
      <c r="L44" s="234"/>
      <c r="M44" s="234">
        <v>360.9</v>
      </c>
      <c r="N44" s="234">
        <v>1739</v>
      </c>
      <c r="O44" s="234"/>
      <c r="P44" s="234"/>
      <c r="Q44" s="234"/>
      <c r="R44" s="234"/>
      <c r="S44" s="234">
        <v>2109</v>
      </c>
      <c r="T44" s="234">
        <v>2109</v>
      </c>
    </row>
    <row r="45" spans="2:20" ht="11.25" customHeight="1">
      <c r="B45" s="13">
        <v>11</v>
      </c>
      <c r="C45" s="387" t="s">
        <v>681</v>
      </c>
      <c r="D45" s="234"/>
      <c r="E45" s="234"/>
      <c r="F45" s="234"/>
      <c r="G45" s="234"/>
      <c r="H45" s="234"/>
      <c r="I45" s="234"/>
      <c r="J45" s="234"/>
      <c r="K45" s="234"/>
      <c r="L45" s="234"/>
      <c r="M45" s="234"/>
      <c r="N45" s="234">
        <v>658</v>
      </c>
      <c r="O45" s="234"/>
      <c r="P45" s="234"/>
      <c r="Q45" s="234"/>
      <c r="R45" s="234"/>
      <c r="S45" s="234">
        <v>658</v>
      </c>
      <c r="T45" s="234">
        <v>658</v>
      </c>
    </row>
    <row r="46" spans="2:20" ht="11.25" customHeight="1">
      <c r="B46" s="13">
        <v>12</v>
      </c>
      <c r="C46" s="387" t="s">
        <v>682</v>
      </c>
      <c r="D46" s="234"/>
      <c r="E46" s="234"/>
      <c r="F46" s="234"/>
      <c r="G46" s="234">
        <v>33475</v>
      </c>
      <c r="H46" s="234"/>
      <c r="I46" s="234"/>
      <c r="J46" s="234"/>
      <c r="K46" s="234"/>
      <c r="L46" s="234"/>
      <c r="M46" s="234"/>
      <c r="N46" s="234"/>
      <c r="O46" s="234"/>
      <c r="P46" s="234"/>
      <c r="Q46" s="234"/>
      <c r="R46" s="234"/>
      <c r="S46" s="234">
        <v>33475</v>
      </c>
      <c r="T46" s="234"/>
    </row>
    <row r="47" spans="2:20" ht="11.25" customHeight="1">
      <c r="B47" s="118">
        <v>13</v>
      </c>
      <c r="C47" s="387" t="s">
        <v>898</v>
      </c>
      <c r="D47" s="234"/>
      <c r="E47" s="234"/>
      <c r="F47" s="234"/>
      <c r="G47" s="234"/>
      <c r="H47" s="234"/>
      <c r="I47" s="234"/>
      <c r="J47" s="234"/>
      <c r="K47" s="234"/>
      <c r="L47" s="234"/>
      <c r="M47" s="234"/>
      <c r="N47" s="234"/>
      <c r="O47" s="234"/>
      <c r="P47" s="234"/>
      <c r="Q47" s="234"/>
      <c r="R47" s="234"/>
      <c r="S47" s="234"/>
      <c r="T47" s="234"/>
    </row>
    <row r="48" spans="2:20" ht="11.25" customHeight="1">
      <c r="B48" s="13">
        <v>14</v>
      </c>
      <c r="C48" s="387" t="s">
        <v>683</v>
      </c>
      <c r="D48" s="234">
        <v>573</v>
      </c>
      <c r="E48" s="234"/>
      <c r="F48" s="234"/>
      <c r="G48" s="234"/>
      <c r="H48" s="234">
        <v>204.4</v>
      </c>
      <c r="I48" s="234"/>
      <c r="J48" s="234"/>
      <c r="K48" s="234"/>
      <c r="L48" s="234"/>
      <c r="M48" s="234">
        <v>180</v>
      </c>
      <c r="N48" s="234"/>
      <c r="O48" s="234"/>
      <c r="P48" s="234"/>
      <c r="Q48" s="234"/>
      <c r="R48" s="234"/>
      <c r="S48" s="234">
        <v>958</v>
      </c>
      <c r="T48" s="234">
        <v>958</v>
      </c>
    </row>
    <row r="49" spans="2:20" ht="11.25" customHeight="1">
      <c r="B49" s="13">
        <v>15</v>
      </c>
      <c r="C49" s="387" t="s">
        <v>899</v>
      </c>
      <c r="D49" s="234"/>
      <c r="E49" s="234"/>
      <c r="F49" s="234"/>
      <c r="G49" s="234"/>
      <c r="H49" s="234"/>
      <c r="I49" s="234"/>
      <c r="J49" s="234"/>
      <c r="K49" s="234"/>
      <c r="L49" s="234"/>
      <c r="M49" s="234">
        <v>4484.7</v>
      </c>
      <c r="N49" s="234"/>
      <c r="O49" s="234">
        <v>19460</v>
      </c>
      <c r="P49" s="234"/>
      <c r="Q49" s="234"/>
      <c r="R49" s="234"/>
      <c r="S49" s="234">
        <v>23945</v>
      </c>
      <c r="T49" s="234">
        <v>23945</v>
      </c>
    </row>
    <row r="50" spans="2:20" ht="11.25" customHeight="1">
      <c r="B50" s="13">
        <v>16</v>
      </c>
      <c r="C50" s="387" t="s">
        <v>900</v>
      </c>
      <c r="D50" s="234">
        <v>8508</v>
      </c>
      <c r="E50" s="234"/>
      <c r="F50" s="234"/>
      <c r="G50" s="234"/>
      <c r="H50" s="234">
        <v>6.7</v>
      </c>
      <c r="I50" s="234"/>
      <c r="J50" s="234"/>
      <c r="K50" s="234"/>
      <c r="L50" s="234"/>
      <c r="M50" s="234">
        <v>8482.2000000000007</v>
      </c>
      <c r="N50" s="234"/>
      <c r="O50" s="234">
        <v>227.3</v>
      </c>
      <c r="P50" s="234"/>
      <c r="Q50" s="234"/>
      <c r="R50" s="234"/>
      <c r="S50" s="234">
        <v>17224</v>
      </c>
      <c r="T50" s="234">
        <v>17224</v>
      </c>
    </row>
    <row r="51" spans="2:20" s="45" customFormat="1" ht="11.25" customHeight="1">
      <c r="B51" s="875">
        <v>17</v>
      </c>
      <c r="C51" s="1126" t="s">
        <v>901</v>
      </c>
      <c r="D51" s="1127">
        <v>484648</v>
      </c>
      <c r="E51" s="1127"/>
      <c r="F51" s="1127"/>
      <c r="G51" s="1127">
        <v>33475</v>
      </c>
      <c r="H51" s="1127">
        <v>32452</v>
      </c>
      <c r="I51" s="1127">
        <v>51473</v>
      </c>
      <c r="J51" s="1127">
        <v>16036</v>
      </c>
      <c r="K51" s="1127"/>
      <c r="L51" s="1127">
        <v>59387</v>
      </c>
      <c r="M51" s="1127">
        <v>124245</v>
      </c>
      <c r="N51" s="1127">
        <v>6987</v>
      </c>
      <c r="O51" s="1127">
        <v>19688</v>
      </c>
      <c r="P51" s="1127"/>
      <c r="Q51" s="1127"/>
      <c r="R51" s="1127"/>
      <c r="S51" s="1127">
        <v>828391</v>
      </c>
      <c r="T51" s="1127">
        <v>285768</v>
      </c>
    </row>
    <row r="52" spans="2:20">
      <c r="B52" s="829"/>
      <c r="C52" s="387"/>
    </row>
    <row r="53" spans="2:20">
      <c r="B53" s="13"/>
    </row>
    <row r="54" spans="2:20">
      <c r="B54" s="13"/>
    </row>
    <row r="55" spans="2:20">
      <c r="B55" s="13"/>
    </row>
    <row r="56" spans="2:20">
      <c r="B56" s="13"/>
    </row>
    <row r="57" spans="2:20">
      <c r="B57" s="13"/>
    </row>
    <row r="58" spans="2:20">
      <c r="B58" s="13"/>
    </row>
    <row r="59" spans="2:20">
      <c r="B59" s="13"/>
    </row>
    <row r="60" spans="2:20">
      <c r="B60" s="13"/>
    </row>
    <row r="61" spans="2:20">
      <c r="B61" s="13"/>
    </row>
    <row r="62" spans="2:20">
      <c r="B62" s="13"/>
    </row>
    <row r="63" spans="2:20">
      <c r="B63" s="13"/>
    </row>
    <row r="64" spans="2:20">
      <c r="B64" s="13"/>
    </row>
    <row r="65" spans="2:2">
      <c r="B65" s="13"/>
    </row>
    <row r="66" spans="2:2">
      <c r="B66" s="13"/>
    </row>
    <row r="67" spans="2:2">
      <c r="B67" s="13"/>
    </row>
    <row r="74" spans="2:2">
      <c r="B74" s="22"/>
    </row>
    <row r="75" spans="2:2">
      <c r="B75" s="22"/>
    </row>
    <row r="76" spans="2:2">
      <c r="B76" s="23"/>
    </row>
    <row r="77" spans="2:2">
      <c r="B77" s="13"/>
    </row>
    <row r="78" spans="2:2">
      <c r="B78" s="13"/>
    </row>
    <row r="79" spans="2:2">
      <c r="B79" s="13"/>
    </row>
    <row r="80" spans="2:2">
      <c r="B80" s="13"/>
    </row>
    <row r="81" spans="2:2">
      <c r="B81" s="13"/>
    </row>
    <row r="82" spans="2:2">
      <c r="B82" s="13"/>
    </row>
    <row r="83" spans="2:2">
      <c r="B83" s="13"/>
    </row>
    <row r="84" spans="2:2">
      <c r="B84" s="13"/>
    </row>
    <row r="85" spans="2:2">
      <c r="B85" s="25"/>
    </row>
    <row r="86" spans="2:2">
      <c r="B86" s="25"/>
    </row>
    <row r="87" spans="2:2">
      <c r="B87" s="25"/>
    </row>
    <row r="88" spans="2:2">
      <c r="B88" s="25"/>
    </row>
    <row r="89" spans="2:2">
      <c r="B89" s="25"/>
    </row>
    <row r="90" spans="2:2">
      <c r="B90" s="25"/>
    </row>
    <row r="91" spans="2:2">
      <c r="B91" s="25"/>
    </row>
    <row r="92" spans="2:2">
      <c r="B92" s="25"/>
    </row>
  </sheetData>
  <mergeCells count="8">
    <mergeCell ref="B34:C34"/>
    <mergeCell ref="D10:Q10"/>
    <mergeCell ref="D33:Q33"/>
    <mergeCell ref="B3:K3"/>
    <mergeCell ref="B9:C9"/>
    <mergeCell ref="B11:C11"/>
    <mergeCell ref="B7:T7"/>
    <mergeCell ref="B32:C32"/>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T125"/>
  <sheetViews>
    <sheetView showGridLines="0" showRowColHeaders="0" zoomScaleNormal="100" workbookViewId="0"/>
  </sheetViews>
  <sheetFormatPr baseColWidth="10" defaultColWidth="11.42578125" defaultRowHeight="11.25"/>
  <cols>
    <col min="1" max="1" width="2.7109375" style="20" customWidth="1"/>
    <col min="2" max="2" width="19.28515625" style="32" customWidth="1"/>
    <col min="3" max="3" width="17.42578125" style="13" customWidth="1"/>
    <col min="4" max="15" width="11.42578125" style="32"/>
    <col min="16" max="16" width="3.5703125" style="32" customWidth="1"/>
    <col min="17" max="17" width="2.140625" style="32" customWidth="1"/>
    <col min="18" max="16384" width="11.42578125" style="32"/>
  </cols>
  <sheetData>
    <row r="1" spans="1:18" s="11" customFormat="1" ht="11.25" customHeight="1">
      <c r="A1" s="8"/>
      <c r="B1" s="8"/>
      <c r="C1" s="8"/>
      <c r="D1" s="9"/>
      <c r="E1" s="9"/>
      <c r="F1" s="9"/>
      <c r="G1" s="9"/>
      <c r="H1" s="9"/>
      <c r="I1" s="9"/>
      <c r="J1" s="9"/>
      <c r="K1" s="9"/>
      <c r="L1" s="9"/>
      <c r="M1" s="9"/>
      <c r="N1" s="9"/>
      <c r="O1" s="9"/>
      <c r="R1" s="20"/>
    </row>
    <row r="2" spans="1:18" s="11" customFormat="1" ht="5.25" customHeight="1">
      <c r="A2" s="8"/>
      <c r="B2" s="8"/>
      <c r="C2" s="8"/>
      <c r="D2" s="9"/>
      <c r="E2" s="9"/>
      <c r="F2" s="10"/>
      <c r="G2" s="10"/>
      <c r="H2" s="10"/>
      <c r="R2" s="20"/>
    </row>
    <row r="3" spans="1:18" s="13" customFormat="1" ht="12.75" customHeight="1">
      <c r="A3" s="12"/>
      <c r="B3" s="1204" t="s">
        <v>287</v>
      </c>
      <c r="C3" s="1204"/>
      <c r="D3" s="1204"/>
      <c r="E3" s="1204"/>
      <c r="F3" s="1204"/>
      <c r="G3" s="1204"/>
      <c r="H3" s="1204"/>
    </row>
    <row r="4" spans="1:18" s="11" customFormat="1" ht="5.25" customHeight="1">
      <c r="A4" s="8"/>
      <c r="B4" s="8"/>
      <c r="C4" s="8"/>
      <c r="D4" s="9"/>
      <c r="E4" s="9"/>
      <c r="F4" s="10"/>
      <c r="G4" s="10"/>
      <c r="H4" s="10"/>
      <c r="J4" s="8"/>
      <c r="K4" s="8"/>
      <c r="R4" s="20"/>
    </row>
    <row r="5" spans="1:18" s="7" customFormat="1" ht="15.75" customHeight="1">
      <c r="A5" s="14"/>
      <c r="B5" s="15" t="s">
        <v>925</v>
      </c>
      <c r="C5" s="657"/>
      <c r="R5" s="108"/>
    </row>
    <row r="6" spans="1:18" s="7" customFormat="1" ht="11.25" customHeight="1">
      <c r="A6" s="14"/>
      <c r="B6" s="15"/>
      <c r="C6" s="657"/>
      <c r="R6" s="108"/>
    </row>
    <row r="7" spans="1:18" s="13" customFormat="1" ht="22.5" customHeight="1">
      <c r="A7" s="764"/>
      <c r="B7" s="1309" t="s">
        <v>926</v>
      </c>
      <c r="C7" s="1309"/>
      <c r="D7" s="1309"/>
      <c r="E7" s="1309"/>
      <c r="F7" s="1309"/>
      <c r="G7" s="1309"/>
      <c r="H7" s="1309"/>
      <c r="I7" s="1309"/>
      <c r="J7" s="1309"/>
      <c r="K7" s="1309"/>
      <c r="L7" s="1309"/>
      <c r="M7" s="1309"/>
      <c r="N7" s="1309"/>
      <c r="O7" s="1309"/>
    </row>
    <row r="8" spans="1:18" s="7" customFormat="1" ht="45" customHeight="1">
      <c r="A8" s="14"/>
      <c r="B8" s="1308" t="s">
        <v>927</v>
      </c>
      <c r="C8" s="1308"/>
      <c r="D8" s="1308"/>
      <c r="E8" s="1308"/>
      <c r="F8" s="1308"/>
      <c r="G8" s="1308"/>
      <c r="H8" s="1308"/>
      <c r="I8" s="1308"/>
      <c r="J8" s="1308"/>
      <c r="K8" s="1308"/>
      <c r="L8" s="1308"/>
      <c r="M8" s="1308"/>
      <c r="N8" s="1308"/>
      <c r="O8" s="1308"/>
      <c r="R8" s="108"/>
    </row>
    <row r="10" spans="1:18" ht="11.25" customHeight="1">
      <c r="A10" s="17"/>
      <c r="B10" s="1128" t="s">
        <v>29</v>
      </c>
      <c r="C10" s="1113" t="s">
        <v>297</v>
      </c>
      <c r="D10" s="1122" t="s">
        <v>299</v>
      </c>
      <c r="E10" s="1122" t="s">
        <v>301</v>
      </c>
      <c r="F10" s="1122" t="s">
        <v>303</v>
      </c>
      <c r="G10" s="1079" t="s">
        <v>308</v>
      </c>
      <c r="H10" s="1122" t="s">
        <v>315</v>
      </c>
      <c r="I10" s="1122" t="s">
        <v>317</v>
      </c>
      <c r="J10" s="1122" t="s">
        <v>322</v>
      </c>
      <c r="K10" s="1122" t="s">
        <v>328</v>
      </c>
      <c r="L10" s="1122" t="s">
        <v>359</v>
      </c>
      <c r="M10" s="1122" t="s">
        <v>381</v>
      </c>
      <c r="N10" s="1122" t="s">
        <v>831</v>
      </c>
      <c r="O10" s="1122" t="s">
        <v>832</v>
      </c>
    </row>
    <row r="11" spans="1:18" ht="11.25" customHeight="1">
      <c r="A11" s="17"/>
      <c r="B11" s="385" t="s">
        <v>928</v>
      </c>
      <c r="C11" s="702"/>
      <c r="F11" s="80"/>
      <c r="G11" s="80"/>
      <c r="I11" s="80"/>
      <c r="K11" s="405" t="s">
        <v>929</v>
      </c>
      <c r="L11" s="405" t="s">
        <v>930</v>
      </c>
      <c r="M11" s="405" t="s">
        <v>931</v>
      </c>
      <c r="N11" s="80"/>
      <c r="O11" s="80"/>
    </row>
    <row r="12" spans="1:18" ht="11.25" customHeight="1">
      <c r="A12" s="17"/>
      <c r="B12" s="702"/>
      <c r="C12" s="702"/>
      <c r="E12" s="405" t="s">
        <v>932</v>
      </c>
      <c r="H12" s="405" t="s">
        <v>929</v>
      </c>
      <c r="I12" s="80"/>
      <c r="J12" s="405" t="s">
        <v>929</v>
      </c>
      <c r="K12" s="405" t="s">
        <v>933</v>
      </c>
      <c r="L12" s="405" t="s">
        <v>934</v>
      </c>
      <c r="M12" s="405" t="s">
        <v>933</v>
      </c>
      <c r="N12" s="80"/>
      <c r="O12" s="80"/>
    </row>
    <row r="13" spans="1:18" ht="11.25" customHeight="1">
      <c r="A13" s="17"/>
      <c r="B13" s="702"/>
      <c r="C13" s="702"/>
      <c r="D13" s="405" t="s">
        <v>935</v>
      </c>
      <c r="E13" s="405" t="s">
        <v>756</v>
      </c>
      <c r="F13" s="405" t="s">
        <v>929</v>
      </c>
      <c r="G13" s="405" t="s">
        <v>929</v>
      </c>
      <c r="H13" s="405" t="s">
        <v>933</v>
      </c>
      <c r="J13" s="405" t="s">
        <v>933</v>
      </c>
      <c r="K13" s="405" t="s">
        <v>936</v>
      </c>
      <c r="L13" s="405" t="s">
        <v>937</v>
      </c>
      <c r="M13" s="405" t="s">
        <v>938</v>
      </c>
      <c r="N13" s="80"/>
      <c r="O13" s="405" t="s">
        <v>939</v>
      </c>
    </row>
    <row r="14" spans="1:18" ht="11.25" customHeight="1">
      <c r="A14" s="17"/>
      <c r="B14" s="663"/>
      <c r="C14" s="32"/>
      <c r="D14" s="405" t="s">
        <v>756</v>
      </c>
      <c r="E14" s="405" t="s">
        <v>726</v>
      </c>
      <c r="F14" s="405" t="s">
        <v>933</v>
      </c>
      <c r="G14" s="405" t="s">
        <v>940</v>
      </c>
      <c r="H14" s="405" t="s">
        <v>941</v>
      </c>
      <c r="I14" s="405" t="s">
        <v>942</v>
      </c>
      <c r="J14" s="405" t="s">
        <v>943</v>
      </c>
      <c r="K14" s="405" t="s">
        <v>870</v>
      </c>
      <c r="L14" s="405" t="s">
        <v>944</v>
      </c>
      <c r="M14" s="405" t="s">
        <v>945</v>
      </c>
      <c r="N14" s="405" t="s">
        <v>946</v>
      </c>
      <c r="O14" s="405" t="s">
        <v>947</v>
      </c>
    </row>
    <row r="15" spans="1:18" s="42" customFormat="1" ht="11.25" customHeight="1">
      <c r="A15" s="28"/>
      <c r="B15" s="728" t="s">
        <v>290</v>
      </c>
      <c r="C15" s="385" t="s">
        <v>948</v>
      </c>
      <c r="D15" s="405" t="s">
        <v>726</v>
      </c>
      <c r="E15" s="405" t="s">
        <v>949</v>
      </c>
      <c r="F15" s="405" t="s">
        <v>950</v>
      </c>
      <c r="G15" s="405" t="s">
        <v>951</v>
      </c>
      <c r="H15" s="405" t="s">
        <v>952</v>
      </c>
      <c r="I15" s="405" t="s">
        <v>953</v>
      </c>
      <c r="J15" s="405" t="s">
        <v>952</v>
      </c>
      <c r="K15" s="405" t="s">
        <v>954</v>
      </c>
      <c r="L15" s="405" t="s">
        <v>955</v>
      </c>
      <c r="M15" s="405" t="s">
        <v>952</v>
      </c>
      <c r="N15" s="405" t="s">
        <v>945</v>
      </c>
      <c r="O15" s="405" t="s">
        <v>956</v>
      </c>
    </row>
    <row r="16" spans="1:18">
      <c r="A16" s="13"/>
      <c r="B16" s="956" t="s">
        <v>957</v>
      </c>
      <c r="C16" s="881"/>
      <c r="D16" s="866"/>
      <c r="E16" s="866"/>
      <c r="F16" s="866"/>
      <c r="G16" s="866"/>
      <c r="H16" s="882"/>
      <c r="I16" s="866"/>
      <c r="J16" s="866"/>
      <c r="K16" s="866"/>
      <c r="L16" s="866"/>
      <c r="M16" s="866"/>
      <c r="N16" s="866"/>
      <c r="O16" s="883"/>
    </row>
    <row r="17" spans="1:19">
      <c r="A17" s="13"/>
      <c r="B17" s="291"/>
      <c r="C17" s="291" t="s">
        <v>958</v>
      </c>
      <c r="D17" s="119">
        <v>2250.3655199999998</v>
      </c>
      <c r="E17" s="119">
        <v>1105.7988759999998</v>
      </c>
      <c r="F17" s="492">
        <v>31.8</v>
      </c>
      <c r="G17" s="119">
        <v>2601.625481</v>
      </c>
      <c r="H17" s="492">
        <v>0.04</v>
      </c>
      <c r="I17" s="119">
        <v>113</v>
      </c>
      <c r="J17" s="492">
        <v>25.1</v>
      </c>
      <c r="K17" s="289">
        <v>1.7330000000000001</v>
      </c>
      <c r="L17" s="119">
        <v>143.41847099999998</v>
      </c>
      <c r="M17" s="289">
        <v>5.5126486132382704</v>
      </c>
      <c r="N17" s="119">
        <v>0.1</v>
      </c>
      <c r="O17" s="43"/>
      <c r="S17" s="950"/>
    </row>
    <row r="18" spans="1:19">
      <c r="A18" s="13"/>
      <c r="B18" s="291"/>
      <c r="C18" s="724" t="s">
        <v>959</v>
      </c>
      <c r="D18" s="119">
        <v>2250.3476880000003</v>
      </c>
      <c r="E18" s="119">
        <v>1105.7988759999998</v>
      </c>
      <c r="F18" s="492">
        <v>31.8</v>
      </c>
      <c r="G18" s="119">
        <v>2601.607649</v>
      </c>
      <c r="H18" s="492">
        <v>0.04</v>
      </c>
      <c r="I18" s="119">
        <v>111</v>
      </c>
      <c r="J18" s="492">
        <v>25.1</v>
      </c>
      <c r="K18" s="289">
        <v>1.7330000000000001</v>
      </c>
      <c r="L18" s="119">
        <v>143.41664600000001</v>
      </c>
      <c r="M18" s="289">
        <v>5.512616249230593</v>
      </c>
      <c r="N18" s="119">
        <v>0.24252299999999999</v>
      </c>
      <c r="O18" s="43"/>
      <c r="S18" s="950"/>
    </row>
    <row r="19" spans="1:19">
      <c r="A19" s="13"/>
      <c r="B19" s="291"/>
      <c r="C19" s="724" t="s">
        <v>960</v>
      </c>
      <c r="D19" s="119">
        <v>1.7832000000000001E-2</v>
      </c>
      <c r="E19" s="119"/>
      <c r="F19" s="492">
        <v>0</v>
      </c>
      <c r="G19" s="119">
        <v>1.7832000000000001E-2</v>
      </c>
      <c r="H19" s="492">
        <v>0.1</v>
      </c>
      <c r="I19" s="119">
        <v>2</v>
      </c>
      <c r="J19" s="492">
        <v>23</v>
      </c>
      <c r="K19" s="289">
        <v>1</v>
      </c>
      <c r="L19" s="119">
        <v>1.825E-3</v>
      </c>
      <c r="M19" s="289">
        <v>10.234410049349483</v>
      </c>
      <c r="N19" s="119">
        <v>0.24251900000000001</v>
      </c>
      <c r="O19" s="43"/>
      <c r="S19" s="950"/>
    </row>
    <row r="20" spans="1:19">
      <c r="A20" s="13"/>
      <c r="B20" s="291"/>
      <c r="C20" s="291" t="s">
        <v>961</v>
      </c>
      <c r="D20" s="119">
        <v>1368.656937</v>
      </c>
      <c r="E20" s="119">
        <v>671.90766799999994</v>
      </c>
      <c r="F20" s="492">
        <v>36.700000000000003</v>
      </c>
      <c r="G20" s="119">
        <v>1615.190002</v>
      </c>
      <c r="H20" s="492">
        <v>0.2</v>
      </c>
      <c r="I20" s="119">
        <v>537</v>
      </c>
      <c r="J20" s="492">
        <v>27.900000000000002</v>
      </c>
      <c r="K20" s="948">
        <v>2.2690000000000001</v>
      </c>
      <c r="L20" s="119">
        <v>334.82183199999997</v>
      </c>
      <c r="M20" s="948">
        <v>20.72956318361361</v>
      </c>
      <c r="N20" s="119">
        <v>3.9999999999999998E-6</v>
      </c>
      <c r="O20" s="43"/>
      <c r="S20" s="950"/>
    </row>
    <row r="21" spans="1:19">
      <c r="A21" s="13"/>
      <c r="B21" s="291"/>
      <c r="C21" s="291" t="s">
        <v>962</v>
      </c>
      <c r="D21" s="119">
        <v>40843.482779999998</v>
      </c>
      <c r="E21" s="119">
        <v>9095.7831779999997</v>
      </c>
      <c r="F21" s="492">
        <v>45.2</v>
      </c>
      <c r="G21" s="119">
        <v>44959.064350000001</v>
      </c>
      <c r="H21" s="492">
        <v>0.4</v>
      </c>
      <c r="I21" s="119">
        <v>7109</v>
      </c>
      <c r="J21" s="492">
        <v>24.7</v>
      </c>
      <c r="K21" s="948">
        <v>2.4860000000000002</v>
      </c>
      <c r="L21" s="119">
        <v>12109.66273</v>
      </c>
      <c r="M21" s="948">
        <v>26.934863759014149</v>
      </c>
      <c r="N21" s="119">
        <v>0.818083</v>
      </c>
      <c r="O21" s="43"/>
      <c r="S21" s="950"/>
    </row>
    <row r="22" spans="1:19">
      <c r="A22" s="13"/>
      <c r="B22" s="291"/>
      <c r="C22" s="291" t="s">
        <v>963</v>
      </c>
      <c r="D22" s="119">
        <v>36986.773179999997</v>
      </c>
      <c r="E22" s="119">
        <v>11091.451570000001</v>
      </c>
      <c r="F22" s="492">
        <v>43.5</v>
      </c>
      <c r="G22" s="119">
        <v>41815.690159999998</v>
      </c>
      <c r="H22" s="492">
        <v>0.6</v>
      </c>
      <c r="I22" s="119">
        <v>7680</v>
      </c>
      <c r="J22" s="492">
        <v>27.500000000000004</v>
      </c>
      <c r="K22" s="948">
        <v>2.0950000000000002</v>
      </c>
      <c r="L22" s="119">
        <v>14757.19375</v>
      </c>
      <c r="M22" s="948">
        <v>35.29104432698427</v>
      </c>
      <c r="N22" s="119">
        <v>43.398789999999998</v>
      </c>
      <c r="O22" s="43"/>
      <c r="S22" s="950"/>
    </row>
    <row r="23" spans="1:19">
      <c r="A23" s="13"/>
      <c r="B23" s="291"/>
      <c r="C23" s="291" t="s">
        <v>964</v>
      </c>
      <c r="D23" s="119">
        <v>60314.490310999994</v>
      </c>
      <c r="E23" s="119">
        <v>17384.418043999998</v>
      </c>
      <c r="F23" s="492">
        <v>44.800000000000004</v>
      </c>
      <c r="G23" s="119">
        <v>68099.627379999991</v>
      </c>
      <c r="H23" s="492">
        <v>1.3</v>
      </c>
      <c r="I23" s="119">
        <v>15276</v>
      </c>
      <c r="J23" s="492">
        <v>26.900000000000002</v>
      </c>
      <c r="K23" s="948">
        <v>2.1539999999999999</v>
      </c>
      <c r="L23" s="119">
        <v>31521.854296000001</v>
      </c>
      <c r="M23" s="948">
        <v>46.287851356522367</v>
      </c>
      <c r="N23" s="119">
        <v>70.851719000000003</v>
      </c>
      <c r="O23" s="43"/>
      <c r="S23" s="950"/>
    </row>
    <row r="24" spans="1:19">
      <c r="A24" s="13"/>
      <c r="B24" s="291"/>
      <c r="C24" s="724" t="s">
        <v>965</v>
      </c>
      <c r="D24" s="119">
        <v>54586.70192</v>
      </c>
      <c r="E24" s="119">
        <v>16656.623349999998</v>
      </c>
      <c r="F24" s="492">
        <v>44.7</v>
      </c>
      <c r="G24" s="119">
        <v>62034.698950000005</v>
      </c>
      <c r="H24" s="492">
        <v>1.2</v>
      </c>
      <c r="I24" s="119">
        <v>13522</v>
      </c>
      <c r="J24" s="492">
        <v>27</v>
      </c>
      <c r="K24" s="948">
        <v>2.181</v>
      </c>
      <c r="L24" s="119">
        <v>27966.208449999998</v>
      </c>
      <c r="M24" s="948">
        <v>45.081557456320972</v>
      </c>
      <c r="N24" s="119">
        <v>241.84785500000001</v>
      </c>
      <c r="O24" s="43"/>
      <c r="S24" s="950"/>
    </row>
    <row r="25" spans="1:19">
      <c r="A25" s="13"/>
      <c r="B25" s="291"/>
      <c r="C25" s="724" t="s">
        <v>966</v>
      </c>
      <c r="D25" s="119">
        <v>5727.788391</v>
      </c>
      <c r="E25" s="119">
        <v>727.79469400000005</v>
      </c>
      <c r="F25" s="492">
        <v>46.300000000000004</v>
      </c>
      <c r="G25" s="119">
        <v>6064.9284299999999</v>
      </c>
      <c r="H25" s="492">
        <v>2.5</v>
      </c>
      <c r="I25" s="119">
        <v>1754</v>
      </c>
      <c r="J25" s="492">
        <v>25.6</v>
      </c>
      <c r="K25" s="948">
        <v>1.88</v>
      </c>
      <c r="L25" s="119">
        <v>3555.6458459999999</v>
      </c>
      <c r="M25" s="948">
        <v>58.626344680542253</v>
      </c>
      <c r="N25" s="119">
        <v>203.73177299999998</v>
      </c>
      <c r="O25" s="43"/>
      <c r="S25" s="950"/>
    </row>
    <row r="26" spans="1:19">
      <c r="A26" s="13"/>
      <c r="B26" s="291"/>
      <c r="C26" s="291" t="s">
        <v>967</v>
      </c>
      <c r="D26" s="119">
        <v>19576.925886999998</v>
      </c>
      <c r="E26" s="119">
        <v>4870.8107810000001</v>
      </c>
      <c r="F26" s="492">
        <v>49.8</v>
      </c>
      <c r="G26" s="119">
        <v>22003.561138999998</v>
      </c>
      <c r="H26" s="492">
        <v>3.5999999999999996</v>
      </c>
      <c r="I26" s="119">
        <v>8212</v>
      </c>
      <c r="J26" s="492">
        <v>26.700000000000003</v>
      </c>
      <c r="K26" s="948">
        <v>2.4780000000000002</v>
      </c>
      <c r="L26" s="119">
        <v>12456.368377000001</v>
      </c>
      <c r="M26" s="948">
        <v>56.61069268883859</v>
      </c>
      <c r="N26" s="119">
        <v>38.116081999999999</v>
      </c>
      <c r="O26" s="43"/>
      <c r="S26" s="950"/>
    </row>
    <row r="27" spans="1:19">
      <c r="A27" s="13"/>
      <c r="B27" s="291"/>
      <c r="C27" s="724" t="s">
        <v>968</v>
      </c>
      <c r="D27" s="119">
        <v>16870.906480000001</v>
      </c>
      <c r="E27" s="119">
        <v>4269.7655020000002</v>
      </c>
      <c r="F27" s="492">
        <v>50.3</v>
      </c>
      <c r="G27" s="119">
        <v>19019.332569999999</v>
      </c>
      <c r="H27" s="492">
        <v>3.2</v>
      </c>
      <c r="I27" s="119">
        <v>6162</v>
      </c>
      <c r="J27" s="492">
        <v>26.5</v>
      </c>
      <c r="K27" s="948">
        <v>2.4860000000000002</v>
      </c>
      <c r="L27" s="119">
        <v>10423.146210000001</v>
      </c>
      <c r="M27" s="948">
        <v>54.802902108357223</v>
      </c>
      <c r="N27" s="119">
        <v>214.45403099999999</v>
      </c>
      <c r="O27" s="43"/>
      <c r="S27" s="950"/>
    </row>
    <row r="28" spans="1:19">
      <c r="A28" s="13"/>
      <c r="B28" s="291"/>
      <c r="C28" s="724" t="s">
        <v>969</v>
      </c>
      <c r="D28" s="119">
        <v>2706.0194070000002</v>
      </c>
      <c r="E28" s="119">
        <v>601.04527899999994</v>
      </c>
      <c r="F28" s="492">
        <v>46.300000000000004</v>
      </c>
      <c r="G28" s="119">
        <v>2984.2285690000003</v>
      </c>
      <c r="H28" s="492">
        <v>6.2</v>
      </c>
      <c r="I28" s="119">
        <v>2050</v>
      </c>
      <c r="J28" s="492">
        <v>28.199999999999996</v>
      </c>
      <c r="K28" s="948">
        <v>2.4279999999999999</v>
      </c>
      <c r="L28" s="119">
        <v>2033.2221669999999</v>
      </c>
      <c r="M28" s="948">
        <v>68.132253277144997</v>
      </c>
      <c r="N28" s="119">
        <v>162.23000099999999</v>
      </c>
      <c r="O28" s="43"/>
      <c r="S28" s="950"/>
    </row>
    <row r="29" spans="1:19">
      <c r="A29" s="13"/>
      <c r="B29" s="291"/>
      <c r="C29" s="291" t="s">
        <v>970</v>
      </c>
      <c r="D29" s="119">
        <v>2847.8653050000003</v>
      </c>
      <c r="E29" s="119">
        <v>389.94298200000003</v>
      </c>
      <c r="F29" s="492">
        <v>42.4</v>
      </c>
      <c r="G29" s="119">
        <v>3013.2325820000001</v>
      </c>
      <c r="H29" s="492">
        <v>13</v>
      </c>
      <c r="I29" s="119">
        <v>1900</v>
      </c>
      <c r="J29" s="492">
        <v>28.7</v>
      </c>
      <c r="K29" s="948">
        <v>2.0299999999999998</v>
      </c>
      <c r="L29" s="119">
        <v>3071.3427379999998</v>
      </c>
      <c r="M29" s="948">
        <v>101.92849886023167</v>
      </c>
      <c r="N29" s="119">
        <v>52.224029999999999</v>
      </c>
      <c r="O29" s="43"/>
      <c r="S29" s="950"/>
    </row>
    <row r="30" spans="1:19">
      <c r="A30" s="13"/>
      <c r="B30" s="291"/>
      <c r="C30" s="724" t="s">
        <v>971</v>
      </c>
      <c r="D30" s="119">
        <v>2847.8653050000003</v>
      </c>
      <c r="E30" s="119">
        <v>389.94298200000003</v>
      </c>
      <c r="F30" s="492">
        <v>42.4</v>
      </c>
      <c r="G30" s="119">
        <v>3013.2325820000001</v>
      </c>
      <c r="H30" s="492">
        <v>13</v>
      </c>
      <c r="I30" s="119">
        <v>1900</v>
      </c>
      <c r="J30" s="492">
        <v>28.7</v>
      </c>
      <c r="K30" s="948">
        <v>2.0299999999999998</v>
      </c>
      <c r="L30" s="119">
        <v>3071.3427379999998</v>
      </c>
      <c r="M30" s="948">
        <v>101.92849886023167</v>
      </c>
      <c r="N30" s="119">
        <v>117.34384799999999</v>
      </c>
      <c r="O30" s="43"/>
      <c r="S30" s="950"/>
    </row>
    <row r="31" spans="1:19">
      <c r="A31" s="13"/>
      <c r="B31" s="291"/>
      <c r="C31" s="724" t="s">
        <v>972</v>
      </c>
      <c r="D31" s="119"/>
      <c r="E31" s="119"/>
      <c r="F31" s="492">
        <v>0</v>
      </c>
      <c r="G31" s="119">
        <v>0</v>
      </c>
      <c r="H31" s="492"/>
      <c r="I31" s="119"/>
      <c r="J31" s="492">
        <v>0</v>
      </c>
      <c r="K31" s="948"/>
      <c r="L31" s="119">
        <v>0</v>
      </c>
      <c r="M31" s="948"/>
      <c r="N31" s="119">
        <v>117.34384799999999</v>
      </c>
      <c r="O31" s="43"/>
      <c r="S31" s="950"/>
    </row>
    <row r="32" spans="1:19">
      <c r="A32" s="13"/>
      <c r="B32" s="291"/>
      <c r="C32" s="724" t="s">
        <v>973</v>
      </c>
      <c r="D32" s="119"/>
      <c r="E32" s="119"/>
      <c r="F32" s="492">
        <v>0</v>
      </c>
      <c r="G32" s="119">
        <v>0</v>
      </c>
      <c r="H32" s="492"/>
      <c r="I32" s="119"/>
      <c r="J32" s="492">
        <v>0</v>
      </c>
      <c r="K32" s="948"/>
      <c r="L32" s="119">
        <v>0</v>
      </c>
      <c r="M32" s="948"/>
      <c r="N32" s="119">
        <v>0</v>
      </c>
      <c r="O32" s="43"/>
      <c r="S32" s="950"/>
    </row>
    <row r="33" spans="1:20" ht="15">
      <c r="A33" s="13"/>
      <c r="B33" s="291"/>
      <c r="C33" s="291" t="s">
        <v>974</v>
      </c>
      <c r="D33" s="119">
        <v>3876.6847469999998</v>
      </c>
      <c r="E33" s="119">
        <v>362.71057000000002</v>
      </c>
      <c r="F33" s="492">
        <v>57.8</v>
      </c>
      <c r="G33" s="119">
        <v>4086.3337670000001</v>
      </c>
      <c r="H33" s="492">
        <v>100</v>
      </c>
      <c r="I33" s="119">
        <v>1779</v>
      </c>
      <c r="J33" s="492">
        <v>37.4</v>
      </c>
      <c r="K33" s="948">
        <v>2.1800000000000002</v>
      </c>
      <c r="L33" s="119">
        <v>8248.1666810000006</v>
      </c>
      <c r="M33" s="948">
        <v>201.84760108461305</v>
      </c>
      <c r="N33" s="119">
        <v>1135.692133</v>
      </c>
      <c r="O33" s="650">
        <v>-1135.692133</v>
      </c>
      <c r="S33" s="950"/>
      <c r="T33" s="955"/>
    </row>
    <row r="34" spans="1:20">
      <c r="A34" s="13"/>
      <c r="B34" s="1129" t="s">
        <v>975</v>
      </c>
      <c r="C34" s="1129"/>
      <c r="D34" s="1070">
        <f>D17+D20+D21+D22+D23+D26+D29+D33</f>
        <v>168065.24466699999</v>
      </c>
      <c r="E34" s="1070">
        <f>E17+E20+E21+E22+E23+E26+E29+E33</f>
        <v>44972.823668999998</v>
      </c>
      <c r="F34" s="1130">
        <v>44.76</v>
      </c>
      <c r="G34" s="1070">
        <f>G17+G20+G21+G22+G23+G26+G29+G33</f>
        <v>188194.32486099997</v>
      </c>
      <c r="H34" s="1130">
        <v>3.53</v>
      </c>
      <c r="I34" s="1070">
        <f>I17+I20+I21+I22+I23+I26+I29+I33</f>
        <v>42606</v>
      </c>
      <c r="J34" s="1130">
        <v>26.71</v>
      </c>
      <c r="K34" s="1131">
        <v>2.2517</v>
      </c>
      <c r="L34" s="1070">
        <f>L17+L20+L21+L22+L23+L26+L29+L33</f>
        <v>82642.828875000021</v>
      </c>
      <c r="M34" s="1131">
        <f t="shared" ref="M34" si="0">L34/G34*100</f>
        <v>43.913560590118692</v>
      </c>
      <c r="N34" s="1070">
        <v>1824.6489999999999</v>
      </c>
      <c r="O34" s="1070">
        <v>-1135.692133</v>
      </c>
      <c r="S34" s="950"/>
    </row>
    <row r="35" spans="1:20" ht="11.25" customHeight="1">
      <c r="A35" s="13"/>
      <c r="B35" s="49" t="s">
        <v>976</v>
      </c>
      <c r="C35" s="291"/>
      <c r="D35" s="43"/>
      <c r="H35" s="333"/>
      <c r="I35" s="933"/>
      <c r="J35" s="334"/>
      <c r="K35" s="86"/>
      <c r="L35" s="3"/>
      <c r="M35" s="82"/>
      <c r="O35" s="2"/>
    </row>
    <row r="36" spans="1:20">
      <c r="A36" s="13"/>
      <c r="B36" s="291"/>
      <c r="C36" s="291" t="s">
        <v>958</v>
      </c>
      <c r="D36" s="119">
        <v>28288.325989000001</v>
      </c>
      <c r="E36" s="119">
        <v>63735.33625</v>
      </c>
      <c r="F36" s="492">
        <v>44.5</v>
      </c>
      <c r="G36" s="119">
        <v>56653.685290000001</v>
      </c>
      <c r="H36" s="492">
        <v>0.1</v>
      </c>
      <c r="I36" s="119">
        <v>1939</v>
      </c>
      <c r="J36" s="492">
        <v>32.4</v>
      </c>
      <c r="K36" s="492">
        <v>2.4980000000000002</v>
      </c>
      <c r="L36" s="119">
        <v>7552.6517299999996</v>
      </c>
      <c r="M36" s="492">
        <f>L36/G36*100</f>
        <v>13.331262902562008</v>
      </c>
      <c r="N36" s="119">
        <v>10.38977</v>
      </c>
      <c r="O36" s="119"/>
    </row>
    <row r="37" spans="1:20">
      <c r="A37" s="13"/>
      <c r="B37" s="291"/>
      <c r="C37" s="724" t="s">
        <v>959</v>
      </c>
      <c r="D37" s="119">
        <v>22466.675930000001</v>
      </c>
      <c r="E37" s="119">
        <v>49477.303359999998</v>
      </c>
      <c r="F37" s="492">
        <v>48.6</v>
      </c>
      <c r="G37" s="119">
        <v>46499.985350000003</v>
      </c>
      <c r="H37" s="492">
        <v>0.1</v>
      </c>
      <c r="I37" s="119">
        <v>238</v>
      </c>
      <c r="J37" s="492">
        <v>33.1</v>
      </c>
      <c r="K37" s="492">
        <v>2.5529999999999999</v>
      </c>
      <c r="L37" s="119">
        <v>5779.231057</v>
      </c>
      <c r="M37" s="492">
        <f t="shared" ref="M37:M53" si="1">L37/G37*100</f>
        <v>12.428457801653908</v>
      </c>
      <c r="N37" s="119">
        <v>6.5562430000000003</v>
      </c>
      <c r="O37" s="119"/>
      <c r="S37" s="949"/>
    </row>
    <row r="38" spans="1:20">
      <c r="A38" s="13"/>
      <c r="B38" s="291"/>
      <c r="C38" s="724" t="s">
        <v>960</v>
      </c>
      <c r="D38" s="119">
        <v>5821.6500590000005</v>
      </c>
      <c r="E38" s="119">
        <v>14258.03289</v>
      </c>
      <c r="F38" s="492">
        <v>30.4</v>
      </c>
      <c r="G38" s="119">
        <v>10153.69994</v>
      </c>
      <c r="H38" s="492">
        <v>0.1</v>
      </c>
      <c r="I38" s="119">
        <v>1701</v>
      </c>
      <c r="J38" s="492">
        <v>29.2</v>
      </c>
      <c r="K38" s="492">
        <v>2.2480000000000002</v>
      </c>
      <c r="L38" s="119">
        <v>1773.4206730000001</v>
      </c>
      <c r="M38" s="492">
        <f t="shared" si="1"/>
        <v>17.465758132301083</v>
      </c>
      <c r="N38" s="119">
        <v>3.8335270000000001</v>
      </c>
      <c r="O38" s="119"/>
      <c r="R38" s="949"/>
      <c r="S38" s="949"/>
    </row>
    <row r="39" spans="1:20">
      <c r="A39" s="13"/>
      <c r="B39" s="291"/>
      <c r="C39" s="291" t="s">
        <v>961</v>
      </c>
      <c r="D39" s="119">
        <v>69816.088300000003</v>
      </c>
      <c r="E39" s="119">
        <v>77495.652780000004</v>
      </c>
      <c r="F39" s="492">
        <v>54</v>
      </c>
      <c r="G39" s="119">
        <v>111696.8619</v>
      </c>
      <c r="H39" s="492">
        <v>0.3</v>
      </c>
      <c r="I39" s="119">
        <v>716</v>
      </c>
      <c r="J39" s="492">
        <v>31.6</v>
      </c>
      <c r="K39" s="492">
        <v>2.7749999999999999</v>
      </c>
      <c r="L39" s="119">
        <v>25765.182349999999</v>
      </c>
      <c r="M39" s="492">
        <f t="shared" si="1"/>
        <v>23.067060176737154</v>
      </c>
      <c r="N39" s="119">
        <v>49.090349000000003</v>
      </c>
      <c r="O39" s="119"/>
      <c r="R39" s="949"/>
      <c r="S39" s="949"/>
    </row>
    <row r="40" spans="1:20">
      <c r="A40" s="13"/>
      <c r="B40" s="291"/>
      <c r="C40" s="291" t="s">
        <v>962</v>
      </c>
      <c r="D40" s="119">
        <v>76134.667589999997</v>
      </c>
      <c r="E40" s="119">
        <v>78068.32901999999</v>
      </c>
      <c r="F40" s="492">
        <v>47.3</v>
      </c>
      <c r="G40" s="119">
        <v>113075.1939</v>
      </c>
      <c r="H40" s="492">
        <v>0.4</v>
      </c>
      <c r="I40" s="119">
        <v>2354</v>
      </c>
      <c r="J40" s="492">
        <v>25.4</v>
      </c>
      <c r="K40" s="492">
        <v>2.4820000000000002</v>
      </c>
      <c r="L40" s="119">
        <v>36439.616320000001</v>
      </c>
      <c r="M40" s="492">
        <f t="shared" si="1"/>
        <v>32.226003832658471</v>
      </c>
      <c r="N40" s="119">
        <v>98.469268</v>
      </c>
      <c r="O40" s="119"/>
      <c r="R40" s="949"/>
      <c r="S40" s="949"/>
    </row>
    <row r="41" spans="1:20">
      <c r="A41" s="13"/>
      <c r="B41" s="291"/>
      <c r="C41" s="291" t="s">
        <v>963</v>
      </c>
      <c r="D41" s="119">
        <v>78723.463569999993</v>
      </c>
      <c r="E41" s="119">
        <v>44974.28976</v>
      </c>
      <c r="F41" s="492">
        <v>48.1</v>
      </c>
      <c r="G41" s="119">
        <v>100360.6023</v>
      </c>
      <c r="H41" s="492">
        <v>0.6</v>
      </c>
      <c r="I41" s="119">
        <v>1560</v>
      </c>
      <c r="J41" s="492">
        <v>25.900000000000002</v>
      </c>
      <c r="K41" s="492">
        <v>2.2469999999999999</v>
      </c>
      <c r="L41" s="119">
        <v>40164.308250000002</v>
      </c>
      <c r="M41" s="492">
        <f t="shared" si="1"/>
        <v>40.019995226752442</v>
      </c>
      <c r="N41" s="119">
        <v>154.46977899999999</v>
      </c>
      <c r="O41" s="119"/>
      <c r="R41" s="949"/>
      <c r="S41" s="949"/>
    </row>
    <row r="42" spans="1:20">
      <c r="A42" s="13"/>
      <c r="B42" s="291"/>
      <c r="C42" s="291" t="s">
        <v>964</v>
      </c>
      <c r="D42" s="119">
        <v>148883.2212</v>
      </c>
      <c r="E42" s="119">
        <v>57697.043490999997</v>
      </c>
      <c r="F42" s="492">
        <v>49.5</v>
      </c>
      <c r="G42" s="119">
        <v>177447.52158</v>
      </c>
      <c r="H42" s="492">
        <v>1.3</v>
      </c>
      <c r="I42" s="119">
        <v>4100</v>
      </c>
      <c r="J42" s="492">
        <v>25</v>
      </c>
      <c r="K42" s="492">
        <v>2.262</v>
      </c>
      <c r="L42" s="119">
        <v>89143.435916000002</v>
      </c>
      <c r="M42" s="492">
        <f t="shared" si="1"/>
        <v>50.23650661461101</v>
      </c>
      <c r="N42" s="119">
        <v>540.28723600000001</v>
      </c>
      <c r="O42" s="119"/>
      <c r="R42" s="949"/>
      <c r="S42" s="949"/>
    </row>
    <row r="43" spans="1:20">
      <c r="A43" s="13"/>
      <c r="B43" s="291"/>
      <c r="C43" s="724" t="s">
        <v>965</v>
      </c>
      <c r="D43" s="119">
        <v>136924.85399999999</v>
      </c>
      <c r="E43" s="119">
        <v>54128.83281</v>
      </c>
      <c r="F43" s="492">
        <v>49.4</v>
      </c>
      <c r="G43" s="119">
        <v>163638.2218</v>
      </c>
      <c r="H43" s="492">
        <v>1.3</v>
      </c>
      <c r="I43" s="119">
        <v>3951</v>
      </c>
      <c r="J43" s="492">
        <v>25</v>
      </c>
      <c r="K43" s="492">
        <v>2.2370000000000001</v>
      </c>
      <c r="L43" s="119">
        <v>80598.650389999995</v>
      </c>
      <c r="M43" s="492">
        <f t="shared" si="1"/>
        <v>49.254171490880864</v>
      </c>
      <c r="N43" s="119">
        <v>470.49869899999999</v>
      </c>
      <c r="O43" s="119"/>
      <c r="R43" s="949"/>
      <c r="S43" s="949"/>
    </row>
    <row r="44" spans="1:20">
      <c r="A44" s="13"/>
      <c r="B44" s="291"/>
      <c r="C44" s="724" t="s">
        <v>966</v>
      </c>
      <c r="D44" s="119">
        <v>11958.367199999999</v>
      </c>
      <c r="E44" s="119">
        <v>3568.210681</v>
      </c>
      <c r="F44" s="492">
        <v>51.9</v>
      </c>
      <c r="G44" s="119">
        <v>13809.299779999999</v>
      </c>
      <c r="H44" s="492">
        <v>2.2999999999999998</v>
      </c>
      <c r="I44" s="119">
        <v>149</v>
      </c>
      <c r="J44" s="492">
        <v>24.3</v>
      </c>
      <c r="K44" s="492">
        <v>2.556</v>
      </c>
      <c r="L44" s="119">
        <v>8544.7855259999997</v>
      </c>
      <c r="M44" s="492">
        <f t="shared" si="1"/>
        <v>61.877036939812172</v>
      </c>
      <c r="N44" s="119">
        <v>69.788537000000005</v>
      </c>
      <c r="O44" s="119"/>
      <c r="R44" s="949"/>
      <c r="S44" s="949"/>
    </row>
    <row r="45" spans="1:20">
      <c r="A45" s="13"/>
      <c r="B45" s="291"/>
      <c r="C45" s="291" t="s">
        <v>967</v>
      </c>
      <c r="D45" s="119">
        <v>63609.450579999997</v>
      </c>
      <c r="E45" s="119">
        <v>26512.046282000003</v>
      </c>
      <c r="F45" s="492">
        <v>54</v>
      </c>
      <c r="G45" s="119">
        <v>77931.702340000003</v>
      </c>
      <c r="H45" s="492">
        <v>4.3</v>
      </c>
      <c r="I45" s="119">
        <v>3660</v>
      </c>
      <c r="J45" s="492">
        <v>24.6</v>
      </c>
      <c r="K45" s="492">
        <v>2.1960000000000002</v>
      </c>
      <c r="L45" s="119">
        <v>54829.639990000003</v>
      </c>
      <c r="M45" s="492">
        <f t="shared" si="1"/>
        <v>70.356014745821355</v>
      </c>
      <c r="N45" s="119">
        <v>743.26827700000001</v>
      </c>
      <c r="O45" s="119"/>
      <c r="R45" s="949"/>
      <c r="S45" s="949"/>
    </row>
    <row r="46" spans="1:20">
      <c r="A46" s="13"/>
      <c r="B46" s="291"/>
      <c r="C46" s="724" t="s">
        <v>968</v>
      </c>
      <c r="D46" s="119">
        <v>48885.817299999995</v>
      </c>
      <c r="E46" s="119">
        <v>18726.518929999998</v>
      </c>
      <c r="F46" s="492">
        <v>57.999999999999993</v>
      </c>
      <c r="G46" s="119">
        <v>59754.345220000003</v>
      </c>
      <c r="H46" s="492">
        <v>3.5000000000000004</v>
      </c>
      <c r="I46" s="119">
        <v>2694</v>
      </c>
      <c r="J46" s="492">
        <v>25.3</v>
      </c>
      <c r="K46" s="492">
        <v>2.2429999999999999</v>
      </c>
      <c r="L46" s="119">
        <v>40119.404309999998</v>
      </c>
      <c r="M46" s="492">
        <f t="shared" si="1"/>
        <v>67.140563857391044</v>
      </c>
      <c r="N46" s="119">
        <v>470.97543000000002</v>
      </c>
      <c r="O46" s="119"/>
      <c r="R46" s="949"/>
      <c r="S46" s="949"/>
    </row>
    <row r="47" spans="1:20">
      <c r="A47" s="13"/>
      <c r="B47" s="291"/>
      <c r="C47" s="724" t="s">
        <v>969</v>
      </c>
      <c r="D47" s="119">
        <v>14723.63328</v>
      </c>
      <c r="E47" s="119">
        <v>7785.5273520000001</v>
      </c>
      <c r="F47" s="492">
        <v>44.4</v>
      </c>
      <c r="G47" s="119">
        <v>18177.357120000001</v>
      </c>
      <c r="H47" s="492">
        <v>7.0000000000000009</v>
      </c>
      <c r="I47" s="119">
        <v>966</v>
      </c>
      <c r="J47" s="492">
        <v>22.1</v>
      </c>
      <c r="K47" s="492">
        <v>2.0409999999999999</v>
      </c>
      <c r="L47" s="119">
        <v>14710.23568</v>
      </c>
      <c r="M47" s="492">
        <f t="shared" si="1"/>
        <v>80.926152151209976</v>
      </c>
      <c r="N47" s="119">
        <v>272.29284699999999</v>
      </c>
      <c r="O47" s="119"/>
      <c r="R47" s="949"/>
      <c r="S47" s="949"/>
    </row>
    <row r="48" spans="1:20">
      <c r="A48" s="13"/>
      <c r="B48" s="291"/>
      <c r="C48" s="291" t="s">
        <v>970</v>
      </c>
      <c r="D48" s="119">
        <v>7836.0993329999992</v>
      </c>
      <c r="E48" s="119">
        <v>8650.0721679999988</v>
      </c>
      <c r="F48" s="492">
        <v>72.5</v>
      </c>
      <c r="G48" s="119">
        <v>14107.151974</v>
      </c>
      <c r="H48" s="492">
        <v>14.299999999999999</v>
      </c>
      <c r="I48" s="119">
        <v>1012</v>
      </c>
      <c r="J48" s="492">
        <v>19.900000000000002</v>
      </c>
      <c r="K48" s="492">
        <v>2.5350000000000001</v>
      </c>
      <c r="L48" s="119">
        <v>12239.398974</v>
      </c>
      <c r="M48" s="492">
        <f t="shared" si="1"/>
        <v>86.760240455037717</v>
      </c>
      <c r="N48" s="119">
        <v>399.26909899999998</v>
      </c>
      <c r="O48" s="119"/>
      <c r="R48" s="949"/>
      <c r="S48" s="949"/>
    </row>
    <row r="49" spans="1:19">
      <c r="A49" s="13"/>
      <c r="B49" s="291"/>
      <c r="C49" s="724" t="s">
        <v>971</v>
      </c>
      <c r="D49" s="119">
        <v>6476.6837210000003</v>
      </c>
      <c r="E49" s="119">
        <v>6880.8838150000001</v>
      </c>
      <c r="F49" s="492">
        <v>81</v>
      </c>
      <c r="G49" s="119">
        <v>12049.691919999999</v>
      </c>
      <c r="H49" s="492">
        <v>12.7</v>
      </c>
      <c r="I49" s="119">
        <v>989</v>
      </c>
      <c r="J49" s="492">
        <v>19.400000000000002</v>
      </c>
      <c r="K49" s="492">
        <v>2.61</v>
      </c>
      <c r="L49" s="119">
        <v>10165.14525</v>
      </c>
      <c r="M49" s="492">
        <f t="shared" si="1"/>
        <v>84.360208688223466</v>
      </c>
      <c r="N49" s="119">
        <v>293.16168199999998</v>
      </c>
      <c r="O49" s="119"/>
      <c r="R49" s="949"/>
      <c r="S49" s="949"/>
    </row>
    <row r="50" spans="1:19">
      <c r="A50" s="13"/>
      <c r="B50" s="291"/>
      <c r="C50" s="724" t="s">
        <v>972</v>
      </c>
      <c r="D50" s="119">
        <v>1359.415612</v>
      </c>
      <c r="E50" s="119">
        <v>1769.1883529999998</v>
      </c>
      <c r="F50" s="492">
        <v>39.5</v>
      </c>
      <c r="G50" s="119">
        <v>2057.4600540000001</v>
      </c>
      <c r="H50" s="492">
        <v>23.7</v>
      </c>
      <c r="I50" s="119">
        <v>23</v>
      </c>
      <c r="J50" s="492">
        <v>22.5</v>
      </c>
      <c r="K50" s="492">
        <v>2.0950000000000002</v>
      </c>
      <c r="L50" s="119">
        <v>2074.2537240000001</v>
      </c>
      <c r="M50" s="492">
        <f t="shared" si="1"/>
        <v>100.81623310097081</v>
      </c>
      <c r="N50" s="119">
        <v>106.107417</v>
      </c>
      <c r="O50" s="119"/>
      <c r="R50" s="949"/>
      <c r="S50" s="949"/>
    </row>
    <row r="51" spans="1:19">
      <c r="A51" s="13"/>
      <c r="B51" s="291"/>
      <c r="C51" s="724" t="s">
        <v>973</v>
      </c>
      <c r="D51" s="119"/>
      <c r="E51" s="119"/>
      <c r="F51" s="492"/>
      <c r="G51" s="119"/>
      <c r="H51" s="492"/>
      <c r="I51" s="119"/>
      <c r="J51" s="492"/>
      <c r="K51" s="492"/>
      <c r="L51" s="119"/>
      <c r="M51" s="492"/>
      <c r="N51" s="119"/>
      <c r="O51" s="119"/>
      <c r="R51" s="949"/>
    </row>
    <row r="52" spans="1:19">
      <c r="A52" s="13"/>
      <c r="B52" s="291"/>
      <c r="C52" s="291" t="s">
        <v>974</v>
      </c>
      <c r="D52" s="119">
        <v>16516.61044</v>
      </c>
      <c r="E52" s="119">
        <v>3886.6872080000003</v>
      </c>
      <c r="F52" s="492">
        <v>61.8</v>
      </c>
      <c r="G52" s="119">
        <v>18918.170569999998</v>
      </c>
      <c r="H52" s="492">
        <v>100</v>
      </c>
      <c r="I52" s="119">
        <v>1034</v>
      </c>
      <c r="J52" s="492">
        <v>32.299999999999997</v>
      </c>
      <c r="K52" s="492">
        <v>1.9379999999999999</v>
      </c>
      <c r="L52" s="119">
        <v>32595.284670000001</v>
      </c>
      <c r="M52" s="492">
        <f t="shared" si="1"/>
        <v>172.29617710334452</v>
      </c>
      <c r="N52" s="119">
        <v>4725.6315249999998</v>
      </c>
      <c r="O52" s="119">
        <v>-4725.6315249999998</v>
      </c>
      <c r="R52" s="949"/>
    </row>
    <row r="53" spans="1:19">
      <c r="A53" s="13"/>
      <c r="B53" s="1129" t="s">
        <v>977</v>
      </c>
      <c r="C53" s="1129"/>
      <c r="D53" s="1070">
        <f>D36+D39+D40+D41+D42+D45+D48+D52</f>
        <v>489807.92700200004</v>
      </c>
      <c r="E53" s="1070">
        <f>E36+E39+E40+E41+E42+E45+E48+E52</f>
        <v>361019.45695900003</v>
      </c>
      <c r="F53" s="1130">
        <v>49.96</v>
      </c>
      <c r="G53" s="1070">
        <f>G36+G39+G40+G41+G42+G45+G48+G52</f>
        <v>670190.88985399995</v>
      </c>
      <c r="H53" s="1130">
        <v>4.1900000000000004</v>
      </c>
      <c r="I53" s="1070">
        <f>I36+I39+I40+I41+I42+I45+I48+I52</f>
        <v>16375</v>
      </c>
      <c r="J53" s="1130">
        <v>26.96</v>
      </c>
      <c r="K53" s="1130">
        <v>2.3913000000000002</v>
      </c>
      <c r="L53" s="1070">
        <f>L36+L39+L40+L41+L42+L45+L48+L52</f>
        <v>298729.51820000005</v>
      </c>
      <c r="M53" s="1130">
        <f t="shared" si="1"/>
        <v>44.573795723346493</v>
      </c>
      <c r="N53" s="1070">
        <f>N36+N39+N40+N41+N42+N45+N48+N52</f>
        <v>6720.8753029999998</v>
      </c>
      <c r="O53" s="1070">
        <f t="shared" ref="O53" si="2">O36+O39+O40+O41+O42+O45+O48+O52</f>
        <v>-4725.6315249999998</v>
      </c>
      <c r="R53" s="949"/>
    </row>
    <row r="54" spans="1:19">
      <c r="A54" s="13"/>
      <c r="B54" s="49" t="s">
        <v>978</v>
      </c>
      <c r="C54" s="291"/>
      <c r="H54" s="333"/>
      <c r="J54" s="334"/>
      <c r="K54" s="335"/>
      <c r="L54" s="3"/>
      <c r="M54" s="82"/>
      <c r="O54" s="2"/>
      <c r="R54" s="949"/>
    </row>
    <row r="55" spans="1:19">
      <c r="A55" s="13"/>
      <c r="B55" s="291"/>
      <c r="C55" s="291" t="s">
        <v>958</v>
      </c>
      <c r="D55" s="119">
        <v>380.57795299999998</v>
      </c>
      <c r="E55" s="119"/>
      <c r="F55" s="492"/>
      <c r="G55" s="119">
        <v>380.57795299999998</v>
      </c>
      <c r="H55" s="492">
        <v>0.1</v>
      </c>
      <c r="I55" s="119">
        <v>3</v>
      </c>
      <c r="J55" s="492">
        <v>37.4</v>
      </c>
      <c r="K55" s="492">
        <v>4.5259999999999998</v>
      </c>
      <c r="L55" s="119">
        <v>131.92784700000001</v>
      </c>
      <c r="M55" s="492">
        <v>34.665131272068201</v>
      </c>
      <c r="N55" s="119">
        <v>0.14421500000000001</v>
      </c>
      <c r="O55" s="119"/>
      <c r="R55" s="949"/>
      <c r="S55" s="930"/>
    </row>
    <row r="56" spans="1:19">
      <c r="A56" s="13"/>
      <c r="B56" s="291"/>
      <c r="C56" s="724" t="s">
        <v>959</v>
      </c>
      <c r="D56" s="119">
        <v>183.99607900000001</v>
      </c>
      <c r="E56" s="119"/>
      <c r="F56" s="492"/>
      <c r="G56" s="119">
        <v>183.99607900000001</v>
      </c>
      <c r="H56" s="492">
        <v>0.1</v>
      </c>
      <c r="I56" s="119">
        <v>2</v>
      </c>
      <c r="J56" s="492">
        <v>23</v>
      </c>
      <c r="K56" s="492">
        <v>3.0489999999999999</v>
      </c>
      <c r="L56" s="119">
        <v>25.170752</v>
      </c>
      <c r="M56" s="492">
        <v>13.680048040589</v>
      </c>
      <c r="N56" s="119">
        <v>2.5406999999999999E-2</v>
      </c>
      <c r="O56" s="119"/>
      <c r="R56" s="949"/>
      <c r="S56" s="930"/>
    </row>
    <row r="57" spans="1:19">
      <c r="A57" s="13"/>
      <c r="B57" s="291"/>
      <c r="C57" s="724" t="s">
        <v>960</v>
      </c>
      <c r="D57" s="119">
        <v>196.581874</v>
      </c>
      <c r="E57" s="119"/>
      <c r="F57" s="492"/>
      <c r="G57" s="119">
        <v>196.581874</v>
      </c>
      <c r="H57" s="492">
        <v>0.1</v>
      </c>
      <c r="I57" s="119">
        <v>1</v>
      </c>
      <c r="J57" s="492">
        <v>46.5</v>
      </c>
      <c r="K57" s="492">
        <v>5.9089999999999998</v>
      </c>
      <c r="L57" s="119">
        <v>106.75709500000001</v>
      </c>
      <c r="M57" s="492">
        <v>54.306682924387992</v>
      </c>
      <c r="N57" s="119">
        <v>0.118808</v>
      </c>
      <c r="O57" s="119"/>
      <c r="R57" s="949"/>
      <c r="S57" s="930"/>
    </row>
    <row r="58" spans="1:19">
      <c r="A58" s="13"/>
      <c r="B58" s="291"/>
      <c r="C58" s="291" t="s">
        <v>961</v>
      </c>
      <c r="D58" s="119">
        <v>219.46052299999999</v>
      </c>
      <c r="E58" s="119">
        <v>0.96500199999999992</v>
      </c>
      <c r="F58" s="492">
        <v>20</v>
      </c>
      <c r="G58" s="119">
        <v>219.653525</v>
      </c>
      <c r="H58" s="492">
        <v>0.2</v>
      </c>
      <c r="I58" s="119">
        <v>5</v>
      </c>
      <c r="J58" s="492">
        <v>37.700000000000003</v>
      </c>
      <c r="K58" s="492">
        <v>5.165</v>
      </c>
      <c r="L58" s="119">
        <v>108.39454499999999</v>
      </c>
      <c r="M58" s="492">
        <v>49.347965164683799</v>
      </c>
      <c r="N58" s="119">
        <v>0.17596200000000001</v>
      </c>
      <c r="O58" s="119"/>
      <c r="R58" s="949"/>
      <c r="S58" s="930"/>
    </row>
    <row r="59" spans="1:19">
      <c r="A59" s="13"/>
      <c r="B59" s="291"/>
      <c r="C59" s="291" t="s">
        <v>962</v>
      </c>
      <c r="D59" s="119">
        <v>967.78082799999993</v>
      </c>
      <c r="E59" s="119">
        <v>224.22172800000001</v>
      </c>
      <c r="F59" s="492">
        <v>60.5</v>
      </c>
      <c r="G59" s="119">
        <v>1103.476506</v>
      </c>
      <c r="H59" s="492">
        <v>0.4</v>
      </c>
      <c r="I59" s="119">
        <v>24</v>
      </c>
      <c r="J59" s="492">
        <v>34</v>
      </c>
      <c r="K59" s="492">
        <v>1.4610000000000001</v>
      </c>
      <c r="L59" s="119">
        <v>352.45125200000001</v>
      </c>
      <c r="M59" s="492">
        <v>31.940077571529201</v>
      </c>
      <c r="N59" s="119">
        <v>1.4165270000000001</v>
      </c>
      <c r="O59" s="119"/>
      <c r="R59" s="949"/>
      <c r="S59" s="930"/>
    </row>
    <row r="60" spans="1:19">
      <c r="A60" s="13"/>
      <c r="B60" s="291"/>
      <c r="C60" s="291" t="s">
        <v>963</v>
      </c>
      <c r="D60" s="119">
        <v>5721.1281179999996</v>
      </c>
      <c r="E60" s="119">
        <v>216.53655699999999</v>
      </c>
      <c r="F60" s="492">
        <v>58.199999999999996</v>
      </c>
      <c r="G60" s="119">
        <v>5847.1283009999997</v>
      </c>
      <c r="H60" s="492">
        <v>0.6</v>
      </c>
      <c r="I60" s="119">
        <v>29</v>
      </c>
      <c r="J60" s="492">
        <v>27</v>
      </c>
      <c r="K60" s="492">
        <v>1.355</v>
      </c>
      <c r="L60" s="119">
        <v>2284.1623439999998</v>
      </c>
      <c r="M60" s="492">
        <v>39.064686567752496</v>
      </c>
      <c r="N60" s="119">
        <v>10.104462</v>
      </c>
      <c r="O60" s="119"/>
      <c r="R60" s="949"/>
      <c r="S60" s="930"/>
    </row>
    <row r="61" spans="1:19">
      <c r="A61" s="13"/>
      <c r="B61" s="291"/>
      <c r="C61" s="291" t="s">
        <v>964</v>
      </c>
      <c r="D61" s="119">
        <v>3543.0484350000002</v>
      </c>
      <c r="E61" s="119">
        <v>1237.1826100000001</v>
      </c>
      <c r="F61" s="492">
        <v>105.60000000000001</v>
      </c>
      <c r="G61" s="119">
        <v>4201.9293429999998</v>
      </c>
      <c r="H61" s="492">
        <v>1.2</v>
      </c>
      <c r="I61" s="119">
        <v>74</v>
      </c>
      <c r="J61" s="492">
        <v>25.6</v>
      </c>
      <c r="K61" s="492">
        <v>3.4089999999999998</v>
      </c>
      <c r="L61" s="119">
        <v>2648.0237659999998</v>
      </c>
      <c r="M61" s="492">
        <v>63.0192359234061</v>
      </c>
      <c r="N61" s="119">
        <v>13.287576</v>
      </c>
      <c r="O61" s="119"/>
      <c r="R61" s="949"/>
      <c r="S61" s="930"/>
    </row>
    <row r="62" spans="1:19">
      <c r="A62" s="13"/>
      <c r="B62" s="291"/>
      <c r="C62" s="724" t="s">
        <v>965</v>
      </c>
      <c r="D62" s="119">
        <v>3416.9181660000004</v>
      </c>
      <c r="E62" s="119">
        <v>1204.3133500000001</v>
      </c>
      <c r="F62" s="492">
        <v>53.300000000000004</v>
      </c>
      <c r="G62" s="119">
        <v>4058.6006400000001</v>
      </c>
      <c r="H62" s="492">
        <v>1.2</v>
      </c>
      <c r="I62" s="119">
        <v>58</v>
      </c>
      <c r="J62" s="492">
        <v>25.7</v>
      </c>
      <c r="K62" s="492">
        <v>3.456</v>
      </c>
      <c r="L62" s="119">
        <v>2589.145876</v>
      </c>
      <c r="M62" s="492">
        <v>63.794053804712405</v>
      </c>
      <c r="N62" s="119">
        <v>12.502288999999999</v>
      </c>
      <c r="O62" s="119"/>
      <c r="R62" s="949"/>
      <c r="S62" s="930"/>
    </row>
    <row r="63" spans="1:19">
      <c r="A63" s="13"/>
      <c r="B63" s="291"/>
      <c r="C63" s="724" t="s">
        <v>966</v>
      </c>
      <c r="D63" s="119">
        <v>126.130269</v>
      </c>
      <c r="E63" s="119">
        <v>32.869260000000004</v>
      </c>
      <c r="F63" s="492">
        <v>52.300000000000004</v>
      </c>
      <c r="G63" s="119">
        <v>143.32870299999999</v>
      </c>
      <c r="H63" s="492">
        <v>2.4</v>
      </c>
      <c r="I63" s="119">
        <v>16</v>
      </c>
      <c r="J63" s="492">
        <v>23.599999999999998</v>
      </c>
      <c r="K63" s="492">
        <v>2.08</v>
      </c>
      <c r="L63" s="119">
        <v>58.877890000000001</v>
      </c>
      <c r="M63" s="492">
        <v>41.0789247147517</v>
      </c>
      <c r="N63" s="119">
        <v>0.78528699999999996</v>
      </c>
      <c r="O63" s="119"/>
      <c r="R63" s="949"/>
      <c r="S63" s="930"/>
    </row>
    <row r="64" spans="1:19">
      <c r="A64" s="13"/>
      <c r="B64" s="291"/>
      <c r="C64" s="291" t="s">
        <v>979</v>
      </c>
      <c r="D64" s="119">
        <v>57.165264999999998</v>
      </c>
      <c r="E64" s="119">
        <v>29.649637999999999</v>
      </c>
      <c r="F64" s="492">
        <v>56.699999999999996</v>
      </c>
      <c r="G64" s="119">
        <v>67.126688999999999</v>
      </c>
      <c r="H64" s="492">
        <v>3.6</v>
      </c>
      <c r="I64" s="119">
        <v>10</v>
      </c>
      <c r="J64" s="492">
        <v>20.2</v>
      </c>
      <c r="K64" s="492">
        <v>1.3160000000000001</v>
      </c>
      <c r="L64" s="119">
        <v>28.474065</v>
      </c>
      <c r="M64" s="492">
        <v>42.418396354987799</v>
      </c>
      <c r="N64" s="119">
        <v>0.50853800000000005</v>
      </c>
      <c r="O64" s="119"/>
      <c r="R64" s="949"/>
      <c r="S64" s="930"/>
    </row>
    <row r="65" spans="1:19">
      <c r="A65" s="13"/>
      <c r="B65" s="291"/>
      <c r="C65" s="724" t="s">
        <v>968</v>
      </c>
      <c r="D65" s="119">
        <v>56.183320000000002</v>
      </c>
      <c r="E65" s="119">
        <v>27.349637999999999</v>
      </c>
      <c r="F65" s="492">
        <v>34.599999999999994</v>
      </c>
      <c r="G65" s="119">
        <v>65.635948999999997</v>
      </c>
      <c r="H65" s="492">
        <v>3.5000000000000004</v>
      </c>
      <c r="I65" s="119">
        <v>8</v>
      </c>
      <c r="J65" s="492">
        <v>20</v>
      </c>
      <c r="K65" s="492">
        <v>1.264</v>
      </c>
      <c r="L65" s="119">
        <v>27.486415999999998</v>
      </c>
      <c r="M65" s="492">
        <v>41.877075625127304</v>
      </c>
      <c r="N65" s="119">
        <v>0.47968499999999997</v>
      </c>
      <c r="O65" s="119"/>
      <c r="R65" s="949"/>
      <c r="S65" s="930"/>
    </row>
    <row r="66" spans="1:19">
      <c r="A66" s="13"/>
      <c r="B66" s="291"/>
      <c r="C66" s="724" t="s">
        <v>969</v>
      </c>
      <c r="D66" s="119">
        <v>0.98194500000000007</v>
      </c>
      <c r="E66" s="119">
        <v>2.2999999999999998</v>
      </c>
      <c r="F66" s="492">
        <v>22.1</v>
      </c>
      <c r="G66" s="119">
        <v>1.49074</v>
      </c>
      <c r="H66" s="492">
        <v>7.3</v>
      </c>
      <c r="I66" s="119">
        <v>2</v>
      </c>
      <c r="J66" s="492">
        <v>26.400000000000002</v>
      </c>
      <c r="K66" s="492">
        <v>3.6349999999999998</v>
      </c>
      <c r="L66" s="119">
        <v>0.987649</v>
      </c>
      <c r="M66" s="492">
        <v>66.252263976280204</v>
      </c>
      <c r="N66" s="119">
        <v>2.8853E-2</v>
      </c>
      <c r="O66" s="119"/>
      <c r="R66" s="949"/>
      <c r="S66" s="930"/>
    </row>
    <row r="67" spans="1:19">
      <c r="A67" s="13"/>
      <c r="B67" s="291"/>
      <c r="C67" s="291" t="s">
        <v>970</v>
      </c>
      <c r="D67" s="119">
        <v>4.9299999999999995E-4</v>
      </c>
      <c r="E67" s="119">
        <v>0.80100000000000005</v>
      </c>
      <c r="F67" s="492">
        <v>50</v>
      </c>
      <c r="G67" s="119">
        <v>0.40099299999999999</v>
      </c>
      <c r="H67" s="492">
        <v>13.8</v>
      </c>
      <c r="I67" s="119">
        <v>2</v>
      </c>
      <c r="J67" s="492">
        <v>24.6</v>
      </c>
      <c r="K67" s="492">
        <v>1.698</v>
      </c>
      <c r="L67" s="119">
        <v>0.28293000000000001</v>
      </c>
      <c r="M67" s="492">
        <v>70.557341399974604</v>
      </c>
      <c r="N67" s="119">
        <v>1.3635E-2</v>
      </c>
      <c r="O67" s="119"/>
      <c r="R67" s="949"/>
      <c r="S67" s="930"/>
    </row>
    <row r="68" spans="1:19">
      <c r="A68" s="13"/>
      <c r="B68" s="291"/>
      <c r="C68" s="724" t="s">
        <v>971</v>
      </c>
      <c r="D68" s="119">
        <v>4.9299999999999995E-4</v>
      </c>
      <c r="E68" s="119">
        <v>0.80100000000000005</v>
      </c>
      <c r="F68" s="492">
        <v>50</v>
      </c>
      <c r="G68" s="119">
        <v>0.40099299999999999</v>
      </c>
      <c r="H68" s="492">
        <v>13.8</v>
      </c>
      <c r="I68" s="119">
        <v>2</v>
      </c>
      <c r="J68" s="492">
        <v>24.6</v>
      </c>
      <c r="K68" s="492">
        <v>1.698</v>
      </c>
      <c r="L68" s="119">
        <v>0.28293000000000001</v>
      </c>
      <c r="M68" s="492">
        <v>70.557341399974604</v>
      </c>
      <c r="N68" s="119">
        <v>1.3635E-2</v>
      </c>
      <c r="O68" s="119"/>
      <c r="R68" s="949"/>
      <c r="S68" s="930"/>
    </row>
    <row r="69" spans="1:19">
      <c r="A69" s="13"/>
      <c r="B69" s="291"/>
      <c r="C69" s="724" t="s">
        <v>972</v>
      </c>
      <c r="D69" s="119"/>
      <c r="E69" s="119"/>
      <c r="F69" s="492"/>
      <c r="G69" s="119"/>
      <c r="H69" s="492"/>
      <c r="I69" s="119"/>
      <c r="J69" s="492"/>
      <c r="K69" s="492"/>
      <c r="L69" s="119"/>
      <c r="M69" s="492">
        <v>0</v>
      </c>
      <c r="N69" s="119"/>
      <c r="O69" s="119"/>
      <c r="R69" s="949"/>
      <c r="S69" s="930"/>
    </row>
    <row r="70" spans="1:19">
      <c r="A70" s="13"/>
      <c r="B70" s="291"/>
      <c r="C70" s="724" t="s">
        <v>973</v>
      </c>
      <c r="D70" s="119"/>
      <c r="E70" s="119"/>
      <c r="F70" s="492"/>
      <c r="G70" s="119"/>
      <c r="H70" s="492"/>
      <c r="I70" s="119"/>
      <c r="J70" s="492"/>
      <c r="K70" s="492"/>
      <c r="L70" s="119"/>
      <c r="M70" s="492">
        <v>0</v>
      </c>
      <c r="N70" s="119"/>
      <c r="O70" s="119"/>
      <c r="R70" s="949"/>
      <c r="S70" s="930"/>
    </row>
    <row r="71" spans="1:19">
      <c r="A71" s="13"/>
      <c r="B71" s="291"/>
      <c r="C71" s="291" t="s">
        <v>974</v>
      </c>
      <c r="D71" s="119">
        <v>1253.045437</v>
      </c>
      <c r="E71" s="119">
        <v>0.76550400000000007</v>
      </c>
      <c r="F71" s="492">
        <v>82.199999999999989</v>
      </c>
      <c r="G71" s="119">
        <v>1253.6746909999999</v>
      </c>
      <c r="H71" s="492">
        <v>100</v>
      </c>
      <c r="I71" s="119">
        <v>9</v>
      </c>
      <c r="J71" s="492">
        <v>48.9</v>
      </c>
      <c r="K71" s="492">
        <v>4.7949999999999999</v>
      </c>
      <c r="L71" s="119">
        <v>1347.2196670000001</v>
      </c>
      <c r="M71" s="492">
        <v>107.461662636372</v>
      </c>
      <c r="N71" s="119">
        <v>593.35848299999998</v>
      </c>
      <c r="O71" s="119">
        <v>-594.59772599999997</v>
      </c>
      <c r="R71" s="949"/>
      <c r="S71" s="930"/>
    </row>
    <row r="72" spans="1:19">
      <c r="A72" s="13"/>
      <c r="B72" s="1129" t="s">
        <v>980</v>
      </c>
      <c r="C72" s="1129"/>
      <c r="D72" s="1070">
        <f>D55+D58+D59+D60+D61+D64+D67+D71</f>
        <v>12142.207052</v>
      </c>
      <c r="E72" s="1070">
        <f>E55+E58+E59+E60+E61+E64+E67+E71</f>
        <v>1710.1220390000001</v>
      </c>
      <c r="F72" s="1130">
        <v>54.49</v>
      </c>
      <c r="G72" s="1070">
        <f>G55+G58+G59+G60+G61+G64+G67+G71</f>
        <v>13073.968000999999</v>
      </c>
      <c r="H72" s="1130">
        <v>10.37</v>
      </c>
      <c r="I72" s="1070">
        <f>I55+I58+I59+I60+I61+I64+I67+I71</f>
        <v>156</v>
      </c>
      <c r="J72" s="1130">
        <v>30.31</v>
      </c>
      <c r="K72" s="1130">
        <v>2.5104000000000002</v>
      </c>
      <c r="L72" s="1070">
        <f>L55+L58+L59+L60+L61+L64+L67+L71</f>
        <v>6900.9364160000005</v>
      </c>
      <c r="M72" s="1130">
        <v>52.783794602160285</v>
      </c>
      <c r="N72" s="1070">
        <f>N55+N58+N59+N60+N61+N64+N67+N71</f>
        <v>619.00939800000003</v>
      </c>
      <c r="O72" s="1070">
        <f t="shared" ref="O72" si="3">O55+O58+O59+O60+O61+O64+O67+O71</f>
        <v>-594.59772599999997</v>
      </c>
      <c r="R72" s="949"/>
    </row>
    <row r="73" spans="1:19">
      <c r="A73" s="13"/>
      <c r="B73" s="49" t="s">
        <v>981</v>
      </c>
      <c r="C73" s="291"/>
      <c r="H73" s="333"/>
      <c r="J73" s="334"/>
      <c r="K73" s="335"/>
      <c r="L73" s="3"/>
      <c r="M73" s="82"/>
      <c r="O73" s="2"/>
    </row>
    <row r="74" spans="1:19">
      <c r="A74" s="13"/>
      <c r="B74" s="291"/>
      <c r="C74" s="291" t="s">
        <v>958</v>
      </c>
      <c r="D74" s="119"/>
      <c r="E74" s="119"/>
      <c r="F74" s="492"/>
      <c r="G74" s="119"/>
      <c r="H74" s="492"/>
      <c r="I74" s="119"/>
      <c r="J74" s="492"/>
      <c r="K74" s="492"/>
      <c r="L74" s="119"/>
      <c r="M74" s="492"/>
      <c r="N74" s="119"/>
      <c r="O74" s="119"/>
    </row>
    <row r="75" spans="1:19">
      <c r="A75" s="13"/>
      <c r="B75" s="291"/>
      <c r="C75" s="724" t="s">
        <v>959</v>
      </c>
      <c r="D75" s="119"/>
      <c r="E75" s="119"/>
      <c r="F75" s="492"/>
      <c r="G75" s="119"/>
      <c r="H75" s="492"/>
      <c r="I75" s="119"/>
      <c r="J75" s="492"/>
      <c r="K75" s="492"/>
      <c r="L75" s="119"/>
      <c r="M75" s="492"/>
      <c r="N75" s="119"/>
      <c r="O75" s="119"/>
      <c r="Q75" s="950"/>
    </row>
    <row r="76" spans="1:19">
      <c r="A76" s="13"/>
      <c r="B76" s="291"/>
      <c r="C76" s="724" t="s">
        <v>960</v>
      </c>
      <c r="D76" s="119"/>
      <c r="E76" s="119"/>
      <c r="F76" s="492"/>
      <c r="G76" s="119"/>
      <c r="H76" s="492"/>
      <c r="I76" s="119"/>
      <c r="J76" s="492"/>
      <c r="K76" s="492"/>
      <c r="L76" s="119"/>
      <c r="M76" s="492"/>
      <c r="N76" s="119"/>
      <c r="O76" s="119"/>
      <c r="Q76" s="950"/>
    </row>
    <row r="77" spans="1:19">
      <c r="A77" s="13"/>
      <c r="B77" s="291"/>
      <c r="C77" s="291" t="s">
        <v>961</v>
      </c>
      <c r="D77" s="119">
        <v>88889.912590000007</v>
      </c>
      <c r="E77" s="119">
        <v>13613.146489999999</v>
      </c>
      <c r="F77" s="492">
        <v>100</v>
      </c>
      <c r="G77" s="119">
        <v>102503.0591</v>
      </c>
      <c r="H77" s="492">
        <v>0.19999999999999998</v>
      </c>
      <c r="I77" s="119">
        <v>34409</v>
      </c>
      <c r="J77" s="492">
        <v>18.899999999999999</v>
      </c>
      <c r="K77" s="492">
        <v>4.8029999999999999</v>
      </c>
      <c r="L77" s="119">
        <v>8380.7370310000006</v>
      </c>
      <c r="M77" s="492">
        <v>8.1760847964780403</v>
      </c>
      <c r="N77" s="119">
        <v>39.653944000000003</v>
      </c>
      <c r="O77" s="119"/>
      <c r="Q77" s="950"/>
    </row>
    <row r="78" spans="1:19">
      <c r="A78" s="13"/>
      <c r="B78" s="291"/>
      <c r="C78" s="291" t="s">
        <v>962</v>
      </c>
      <c r="D78" s="119">
        <v>274557.94829999999</v>
      </c>
      <c r="E78" s="119">
        <v>44250.203909999997</v>
      </c>
      <c r="F78" s="492">
        <v>100</v>
      </c>
      <c r="G78" s="119">
        <v>318808.15220000001</v>
      </c>
      <c r="H78" s="492">
        <v>0.3</v>
      </c>
      <c r="I78" s="119">
        <v>157828</v>
      </c>
      <c r="J78" s="492">
        <v>19.900000000000002</v>
      </c>
      <c r="K78" s="492">
        <v>4.851</v>
      </c>
      <c r="L78" s="119">
        <v>37055.056380000002</v>
      </c>
      <c r="M78" s="492">
        <v>11.622995247861168</v>
      </c>
      <c r="N78" s="119">
        <v>196.019126</v>
      </c>
      <c r="O78" s="119"/>
      <c r="Q78" s="950"/>
    </row>
    <row r="79" spans="1:19">
      <c r="A79" s="13"/>
      <c r="B79" s="291"/>
      <c r="C79" s="291" t="s">
        <v>963</v>
      </c>
      <c r="D79" s="119">
        <v>192818.43549999999</v>
      </c>
      <c r="E79" s="119">
        <v>27606.43089</v>
      </c>
      <c r="F79" s="492">
        <v>100</v>
      </c>
      <c r="G79" s="119">
        <v>220424.8664</v>
      </c>
      <c r="H79" s="492">
        <v>0.6</v>
      </c>
      <c r="I79" s="119">
        <v>107129</v>
      </c>
      <c r="J79" s="492">
        <v>20</v>
      </c>
      <c r="K79" s="492">
        <v>4.8680000000000003</v>
      </c>
      <c r="L79" s="119">
        <v>42420.040240000002</v>
      </c>
      <c r="M79" s="492">
        <v>19.244670954238583</v>
      </c>
      <c r="N79" s="119">
        <v>274.401903</v>
      </c>
      <c r="O79" s="119"/>
      <c r="Q79" s="950"/>
    </row>
    <row r="80" spans="1:19">
      <c r="A80" s="13"/>
      <c r="B80" s="291"/>
      <c r="C80" s="291" t="s">
        <v>964</v>
      </c>
      <c r="D80" s="119">
        <v>183443.883176</v>
      </c>
      <c r="E80" s="119">
        <v>18482.800169999999</v>
      </c>
      <c r="F80" s="492">
        <v>100</v>
      </c>
      <c r="G80" s="119">
        <v>201926.683376</v>
      </c>
      <c r="H80" s="492">
        <v>1.2999999999999998</v>
      </c>
      <c r="I80" s="119">
        <v>89703</v>
      </c>
      <c r="J80" s="492">
        <v>20.399999999999999</v>
      </c>
      <c r="K80" s="492">
        <v>4.8780000000000001</v>
      </c>
      <c r="L80" s="119">
        <v>65294.318829999997</v>
      </c>
      <c r="M80" s="492">
        <v>32.335656555314152</v>
      </c>
      <c r="N80" s="119">
        <v>547.73327099999995</v>
      </c>
      <c r="O80" s="119"/>
      <c r="Q80" s="950"/>
    </row>
    <row r="81" spans="1:17">
      <c r="A81" s="13"/>
      <c r="B81" s="291"/>
      <c r="C81" s="724" t="s">
        <v>965</v>
      </c>
      <c r="D81" s="119">
        <v>183410.66469999999</v>
      </c>
      <c r="E81" s="119">
        <v>18482.800169999999</v>
      </c>
      <c r="F81" s="492">
        <v>100</v>
      </c>
      <c r="G81" s="119">
        <v>201893.46489999999</v>
      </c>
      <c r="H81" s="492">
        <v>1.2999999999999998</v>
      </c>
      <c r="I81" s="119">
        <v>89694</v>
      </c>
      <c r="J81" s="492">
        <v>20.399999999999999</v>
      </c>
      <c r="K81" s="492">
        <v>4.8780000000000001</v>
      </c>
      <c r="L81" s="119">
        <v>65278.061040000001</v>
      </c>
      <c r="M81" s="492">
        <v>32.332924234240537</v>
      </c>
      <c r="N81" s="119">
        <v>547.57653400000004</v>
      </c>
      <c r="O81" s="119"/>
      <c r="Q81" s="950"/>
    </row>
    <row r="82" spans="1:17">
      <c r="A82" s="13"/>
      <c r="B82" s="291"/>
      <c r="C82" s="724" t="s">
        <v>966</v>
      </c>
      <c r="D82" s="119">
        <v>33.218476000000003</v>
      </c>
      <c r="E82" s="119"/>
      <c r="F82" s="492"/>
      <c r="G82" s="119">
        <v>33.218476000000003</v>
      </c>
      <c r="H82" s="492">
        <v>2</v>
      </c>
      <c r="I82" s="119">
        <v>9</v>
      </c>
      <c r="J82" s="492">
        <v>23.799999999999997</v>
      </c>
      <c r="K82" s="492">
        <v>4.9580000000000002</v>
      </c>
      <c r="L82" s="119">
        <v>16.25779</v>
      </c>
      <c r="M82" s="492">
        <v>48.942010464297034</v>
      </c>
      <c r="N82" s="119">
        <v>0.15673699999999999</v>
      </c>
      <c r="O82" s="119"/>
      <c r="Q82" s="950"/>
    </row>
    <row r="83" spans="1:17">
      <c r="A83" s="13"/>
      <c r="B83" s="291"/>
      <c r="C83" s="291" t="s">
        <v>967</v>
      </c>
      <c r="D83" s="119">
        <v>55473.401680000003</v>
      </c>
      <c r="E83" s="119">
        <v>4196.849913</v>
      </c>
      <c r="F83" s="492">
        <v>100</v>
      </c>
      <c r="G83" s="119">
        <v>59670.251593000001</v>
      </c>
      <c r="H83" s="492">
        <v>3.3000000000000003</v>
      </c>
      <c r="I83" s="119">
        <v>26055</v>
      </c>
      <c r="J83" s="492">
        <v>21</v>
      </c>
      <c r="K83" s="492">
        <v>4.8890000000000002</v>
      </c>
      <c r="L83" s="119">
        <v>34014.718977999997</v>
      </c>
      <c r="M83" s="492">
        <v>57.004483926108186</v>
      </c>
      <c r="N83" s="119">
        <v>408.78153099999997</v>
      </c>
      <c r="O83" s="119"/>
      <c r="Q83" s="950"/>
    </row>
    <row r="84" spans="1:17">
      <c r="A84" s="13"/>
      <c r="B84" s="291"/>
      <c r="C84" s="724" t="s">
        <v>968</v>
      </c>
      <c r="D84" s="119">
        <v>50342.278740000002</v>
      </c>
      <c r="E84" s="119">
        <v>3979.9210600000001</v>
      </c>
      <c r="F84" s="492">
        <v>100</v>
      </c>
      <c r="G84" s="119">
        <v>54322.199800000002</v>
      </c>
      <c r="H84" s="492">
        <v>2.9</v>
      </c>
      <c r="I84" s="119">
        <v>23763</v>
      </c>
      <c r="J84" s="492">
        <v>20.9</v>
      </c>
      <c r="K84" s="492">
        <v>4.8879999999999999</v>
      </c>
      <c r="L84" s="119">
        <v>29414.30286</v>
      </c>
      <c r="M84" s="492">
        <v>54.147849255545054</v>
      </c>
      <c r="N84" s="119">
        <v>334.568241</v>
      </c>
      <c r="O84" s="119"/>
      <c r="Q84" s="950"/>
    </row>
    <row r="85" spans="1:17">
      <c r="A85" s="13"/>
      <c r="B85" s="291"/>
      <c r="C85" s="724" t="s">
        <v>969</v>
      </c>
      <c r="D85" s="119">
        <v>5131.1229400000002</v>
      </c>
      <c r="E85" s="119">
        <v>216.928853</v>
      </c>
      <c r="F85" s="492">
        <v>100</v>
      </c>
      <c r="G85" s="119">
        <v>5348.0517929999996</v>
      </c>
      <c r="H85" s="492">
        <v>6.3</v>
      </c>
      <c r="I85" s="119">
        <v>2292</v>
      </c>
      <c r="J85" s="492">
        <v>22</v>
      </c>
      <c r="K85" s="492">
        <v>4.899</v>
      </c>
      <c r="L85" s="119">
        <v>4600.4161180000001</v>
      </c>
      <c r="M85" s="492">
        <v>86.020410722675294</v>
      </c>
      <c r="N85" s="119">
        <v>74.213290000000001</v>
      </c>
      <c r="O85" s="119"/>
      <c r="Q85" s="950"/>
    </row>
    <row r="86" spans="1:17">
      <c r="A86" s="13"/>
      <c r="B86" s="291"/>
      <c r="C86" s="291" t="s">
        <v>970</v>
      </c>
      <c r="D86" s="119">
        <v>2926.3446009999998</v>
      </c>
      <c r="E86" s="119">
        <v>64.588307999999998</v>
      </c>
      <c r="F86" s="492">
        <v>100</v>
      </c>
      <c r="G86" s="119">
        <v>2990.9329090000001</v>
      </c>
      <c r="H86" s="492">
        <v>12.7</v>
      </c>
      <c r="I86" s="119">
        <v>1333</v>
      </c>
      <c r="J86" s="492">
        <v>22.8</v>
      </c>
      <c r="K86" s="492">
        <v>4.9210000000000003</v>
      </c>
      <c r="L86" s="119">
        <v>3502.2120199999999</v>
      </c>
      <c r="M86" s="492">
        <v>117.09430223130424</v>
      </c>
      <c r="N86" s="119">
        <v>87.285174999999995</v>
      </c>
      <c r="O86" s="119"/>
      <c r="Q86" s="950"/>
    </row>
    <row r="87" spans="1:17">
      <c r="A87" s="13"/>
      <c r="B87" s="291"/>
      <c r="C87" s="724" t="s">
        <v>971</v>
      </c>
      <c r="D87" s="119">
        <v>2926.3446009999998</v>
      </c>
      <c r="E87" s="119">
        <v>64.588307999999998</v>
      </c>
      <c r="F87" s="492">
        <v>100</v>
      </c>
      <c r="G87" s="119">
        <v>2990.9329090000001</v>
      </c>
      <c r="H87" s="492">
        <v>12.7</v>
      </c>
      <c r="I87" s="119">
        <v>1333</v>
      </c>
      <c r="J87" s="492">
        <v>22.8</v>
      </c>
      <c r="K87" s="492">
        <v>4.9210000000000003</v>
      </c>
      <c r="L87" s="119">
        <v>3502.2120199999999</v>
      </c>
      <c r="M87" s="492">
        <v>117.09430223130424</v>
      </c>
      <c r="N87" s="119">
        <v>87.285174999999995</v>
      </c>
      <c r="O87" s="119"/>
      <c r="Q87" s="950"/>
    </row>
    <row r="88" spans="1:17">
      <c r="A88" s="13"/>
      <c r="B88" s="291"/>
      <c r="C88" s="724" t="s">
        <v>972</v>
      </c>
      <c r="D88" s="119"/>
      <c r="E88" s="119"/>
      <c r="F88" s="492"/>
      <c r="G88" s="119"/>
      <c r="H88" s="492"/>
      <c r="I88" s="119"/>
      <c r="J88" s="492"/>
      <c r="K88" s="492"/>
      <c r="L88" s="119"/>
      <c r="M88" s="492"/>
      <c r="N88" s="119"/>
      <c r="O88" s="119"/>
      <c r="Q88" s="950"/>
    </row>
    <row r="89" spans="1:17">
      <c r="A89" s="13"/>
      <c r="B89" s="291"/>
      <c r="C89" s="724" t="s">
        <v>973</v>
      </c>
      <c r="D89" s="119"/>
      <c r="E89" s="119"/>
      <c r="F89" s="492"/>
      <c r="G89" s="119"/>
      <c r="H89" s="492"/>
      <c r="I89" s="119"/>
      <c r="J89" s="492"/>
      <c r="K89" s="492"/>
      <c r="L89" s="119"/>
      <c r="M89" s="492"/>
      <c r="N89" s="119"/>
      <c r="O89" s="119"/>
      <c r="Q89" s="950"/>
    </row>
    <row r="90" spans="1:17">
      <c r="A90" s="13"/>
      <c r="B90" s="291"/>
      <c r="C90" s="291" t="s">
        <v>974</v>
      </c>
      <c r="D90" s="119">
        <v>1765.1083739999999</v>
      </c>
      <c r="E90" s="119">
        <v>18.678053999999999</v>
      </c>
      <c r="F90" s="492">
        <v>100</v>
      </c>
      <c r="G90" s="119">
        <v>1783.7864279999999</v>
      </c>
      <c r="H90" s="492">
        <v>100</v>
      </c>
      <c r="I90" s="119">
        <v>1172</v>
      </c>
      <c r="J90" s="492">
        <v>23.7</v>
      </c>
      <c r="K90" s="492">
        <v>4.7880000000000003</v>
      </c>
      <c r="L90" s="119">
        <v>4569.6913180000001</v>
      </c>
      <c r="M90" s="492">
        <v>256.17928504611319</v>
      </c>
      <c r="N90" s="119">
        <v>67.689352999999997</v>
      </c>
      <c r="O90" s="119">
        <f>-N90</f>
        <v>-67.689352999999997</v>
      </c>
      <c r="Q90" s="950"/>
    </row>
    <row r="91" spans="1:17">
      <c r="A91" s="13"/>
      <c r="B91" s="1129" t="s">
        <v>982</v>
      </c>
      <c r="C91" s="1129"/>
      <c r="D91" s="1070">
        <f t="shared" ref="D91:O91" si="4">D74+D77+D78+D79+D80+D83+D86+D90</f>
        <v>799875.03422099992</v>
      </c>
      <c r="E91" s="1070">
        <f t="shared" si="4"/>
        <v>108232.69773500001</v>
      </c>
      <c r="F91" s="1130">
        <f>(G91-D91)/E91*100</f>
        <v>100.00000004619682</v>
      </c>
      <c r="G91" s="1070">
        <f t="shared" si="4"/>
        <v>908107.73200600001</v>
      </c>
      <c r="H91" s="1130">
        <v>1.03</v>
      </c>
      <c r="I91" s="1070">
        <f t="shared" si="4"/>
        <v>417629</v>
      </c>
      <c r="J91" s="1130">
        <v>20</v>
      </c>
      <c r="K91" s="1130">
        <v>4.8582000000000001</v>
      </c>
      <c r="L91" s="1070">
        <f t="shared" si="4"/>
        <v>195236.77479699999</v>
      </c>
      <c r="M91" s="1130">
        <v>21.49929660501008</v>
      </c>
      <c r="N91" s="1070">
        <f t="shared" si="4"/>
        <v>1621.5643029999999</v>
      </c>
      <c r="O91" s="1070">
        <f t="shared" si="4"/>
        <v>-67.689352999999997</v>
      </c>
    </row>
    <row r="92" spans="1:17">
      <c r="A92" s="13"/>
      <c r="B92" s="49" t="s">
        <v>983</v>
      </c>
      <c r="C92" s="291"/>
      <c r="D92" s="43"/>
      <c r="E92" s="43"/>
      <c r="F92" s="43"/>
      <c r="G92" s="43"/>
      <c r="H92" s="333"/>
      <c r="I92" s="82"/>
      <c r="J92" s="334"/>
      <c r="K92" s="335"/>
      <c r="L92" s="947"/>
      <c r="M92" s="82"/>
      <c r="N92" s="43"/>
      <c r="O92" s="83"/>
    </row>
    <row r="93" spans="1:17">
      <c r="A93" s="13"/>
      <c r="B93" s="291"/>
      <c r="C93" s="291" t="s">
        <v>958</v>
      </c>
      <c r="D93" s="119">
        <v>0.238867</v>
      </c>
      <c r="E93" s="119"/>
      <c r="F93" s="492">
        <v>62.6</v>
      </c>
      <c r="G93" s="119">
        <v>0.238867</v>
      </c>
      <c r="H93" s="492">
        <v>0.1</v>
      </c>
      <c r="I93" s="119">
        <v>2</v>
      </c>
      <c r="J93" s="492">
        <v>21.6</v>
      </c>
      <c r="K93" s="492">
        <v>2.6869999999999998</v>
      </c>
      <c r="L93" s="119">
        <v>1.7867000000000001E-2</v>
      </c>
      <c r="M93" s="492">
        <f>L93/G93*100</f>
        <v>7.479894669418548</v>
      </c>
      <c r="N93" s="119">
        <v>7.6000000000000004E-5</v>
      </c>
      <c r="O93" s="119"/>
      <c r="Q93" s="809"/>
    </row>
    <row r="94" spans="1:17">
      <c r="A94" s="13"/>
      <c r="B94" s="291"/>
      <c r="C94" s="724" t="s">
        <v>959</v>
      </c>
      <c r="D94" s="119"/>
      <c r="E94" s="119"/>
      <c r="F94" s="492">
        <v>62.6</v>
      </c>
      <c r="G94" s="119"/>
      <c r="H94" s="492">
        <v>0.1</v>
      </c>
      <c r="I94" s="119"/>
      <c r="J94" s="492">
        <v>32.5</v>
      </c>
      <c r="K94" s="492">
        <v>2.04</v>
      </c>
      <c r="L94" s="119"/>
      <c r="M94" s="492"/>
      <c r="N94" s="119"/>
      <c r="O94" s="119"/>
      <c r="Q94" s="809"/>
    </row>
    <row r="95" spans="1:17">
      <c r="A95" s="13"/>
      <c r="B95" s="291"/>
      <c r="C95" s="724" t="s">
        <v>960</v>
      </c>
      <c r="D95" s="119">
        <v>0.238867</v>
      </c>
      <c r="E95" s="119"/>
      <c r="F95" s="492"/>
      <c r="G95" s="119">
        <v>0.238867</v>
      </c>
      <c r="H95" s="492">
        <v>0.1</v>
      </c>
      <c r="I95" s="119">
        <v>2</v>
      </c>
      <c r="J95" s="492">
        <v>21.6</v>
      </c>
      <c r="K95" s="492">
        <v>2.6869999999999998</v>
      </c>
      <c r="L95" s="119">
        <v>1.7867000000000001E-2</v>
      </c>
      <c r="M95" s="492">
        <f t="shared" ref="M95:M111" si="5">L95/G95*100</f>
        <v>7.479894669418548</v>
      </c>
      <c r="N95" s="119">
        <v>7.6000000000000004E-5</v>
      </c>
      <c r="O95" s="119"/>
      <c r="Q95" s="809"/>
    </row>
    <row r="96" spans="1:17">
      <c r="A96" s="13"/>
      <c r="B96" s="291"/>
      <c r="C96" s="291" t="s">
        <v>961</v>
      </c>
      <c r="D96" s="119">
        <v>10514.939640000001</v>
      </c>
      <c r="E96" s="119">
        <v>39500.655449999998</v>
      </c>
      <c r="F96" s="492">
        <v>64.099999999999994</v>
      </c>
      <c r="G96" s="119">
        <v>35853.019919999999</v>
      </c>
      <c r="H96" s="492">
        <v>0.2</v>
      </c>
      <c r="I96" s="119">
        <v>990386</v>
      </c>
      <c r="J96" s="492">
        <v>34.200000000000003</v>
      </c>
      <c r="K96" s="492">
        <v>1.282</v>
      </c>
      <c r="L96" s="119">
        <v>4784.7705459999997</v>
      </c>
      <c r="M96" s="492">
        <f t="shared" si="5"/>
        <v>13.345516100669938</v>
      </c>
      <c r="N96" s="119">
        <v>21.371357</v>
      </c>
      <c r="O96" s="119"/>
      <c r="Q96" s="809"/>
    </row>
    <row r="97" spans="1:17">
      <c r="A97" s="13"/>
      <c r="B97" s="291"/>
      <c r="C97" s="291" t="s">
        <v>962</v>
      </c>
      <c r="D97" s="119">
        <v>6861.7703529999999</v>
      </c>
      <c r="E97" s="119">
        <v>1768.622392</v>
      </c>
      <c r="F97" s="492">
        <v>59.4</v>
      </c>
      <c r="G97" s="119">
        <v>7911.8062190000001</v>
      </c>
      <c r="H97" s="492">
        <v>0.4</v>
      </c>
      <c r="I97" s="119">
        <v>77710</v>
      </c>
      <c r="J97" s="492">
        <v>31.900000000000002</v>
      </c>
      <c r="K97" s="492">
        <v>2.456</v>
      </c>
      <c r="L97" s="119">
        <v>1603.586229</v>
      </c>
      <c r="M97" s="492">
        <f t="shared" si="5"/>
        <v>20.268269780786955</v>
      </c>
      <c r="N97" s="119">
        <v>9.3278730000000003</v>
      </c>
      <c r="O97" s="119"/>
      <c r="Q97" s="809"/>
    </row>
    <row r="98" spans="1:17">
      <c r="A98" s="13"/>
      <c r="B98" s="291"/>
      <c r="C98" s="291" t="s">
        <v>963</v>
      </c>
      <c r="D98" s="119">
        <v>4134.4510190000001</v>
      </c>
      <c r="E98" s="119">
        <v>648.13720000000001</v>
      </c>
      <c r="F98" s="492">
        <v>55.400000000000006</v>
      </c>
      <c r="G98" s="119">
        <v>4493.3045069999998</v>
      </c>
      <c r="H98" s="492">
        <v>0.6</v>
      </c>
      <c r="I98" s="119">
        <v>31198</v>
      </c>
      <c r="J98" s="492">
        <v>30.2</v>
      </c>
      <c r="K98" s="492">
        <v>2.722</v>
      </c>
      <c r="L98" s="119">
        <v>1163.28603</v>
      </c>
      <c r="M98" s="492">
        <f t="shared" si="5"/>
        <v>25.889321059539753</v>
      </c>
      <c r="N98" s="119">
        <v>8.4363329999999994</v>
      </c>
      <c r="O98" s="119"/>
      <c r="Q98" s="809"/>
    </row>
    <row r="99" spans="1:17">
      <c r="A99" s="13"/>
      <c r="B99" s="291"/>
      <c r="C99" s="291" t="s">
        <v>964</v>
      </c>
      <c r="D99" s="119">
        <v>13209.520354</v>
      </c>
      <c r="E99" s="119">
        <v>1435.1107380000001</v>
      </c>
      <c r="F99" s="492">
        <v>64</v>
      </c>
      <c r="G99" s="119">
        <v>13786.123621000001</v>
      </c>
      <c r="H99" s="492">
        <v>1.6</v>
      </c>
      <c r="I99" s="119">
        <v>73326</v>
      </c>
      <c r="J99" s="492">
        <v>28.999999999999996</v>
      </c>
      <c r="K99" s="492">
        <v>3.0539999999999998</v>
      </c>
      <c r="L99" s="119">
        <v>4898.0411640000002</v>
      </c>
      <c r="M99" s="492">
        <f t="shared" si="5"/>
        <v>35.528777331859672</v>
      </c>
      <c r="N99" s="119">
        <v>62.21331</v>
      </c>
      <c r="O99" s="119"/>
      <c r="Q99" s="809"/>
    </row>
    <row r="100" spans="1:17">
      <c r="A100" s="13"/>
      <c r="B100" s="291"/>
      <c r="C100" s="724" t="s">
        <v>965</v>
      </c>
      <c r="D100" s="119">
        <v>9836.4386200000008</v>
      </c>
      <c r="E100" s="119">
        <v>1209.547055</v>
      </c>
      <c r="F100" s="492">
        <v>43.9</v>
      </c>
      <c r="G100" s="119">
        <v>10367.63509</v>
      </c>
      <c r="H100" s="492">
        <v>1.3</v>
      </c>
      <c r="I100" s="119">
        <v>60232</v>
      </c>
      <c r="J100" s="492">
        <v>29.099999999999998</v>
      </c>
      <c r="K100" s="492">
        <v>2.9820000000000002</v>
      </c>
      <c r="L100" s="119">
        <v>3503.1606120000001</v>
      </c>
      <c r="M100" s="492">
        <f t="shared" si="5"/>
        <v>33.789389591643129</v>
      </c>
      <c r="N100" s="119">
        <v>38.053193</v>
      </c>
      <c r="O100" s="119"/>
      <c r="Q100" s="809"/>
    </row>
    <row r="101" spans="1:17">
      <c r="A101" s="13"/>
      <c r="B101" s="291"/>
      <c r="C101" s="724" t="s">
        <v>966</v>
      </c>
      <c r="D101" s="119">
        <v>3373.0817339999999</v>
      </c>
      <c r="E101" s="119">
        <v>225.563683</v>
      </c>
      <c r="F101" s="492">
        <v>20.100000000000001</v>
      </c>
      <c r="G101" s="119">
        <v>3418.488531</v>
      </c>
      <c r="H101" s="492">
        <v>2.5</v>
      </c>
      <c r="I101" s="119">
        <v>13094</v>
      </c>
      <c r="J101" s="492">
        <v>28.599999999999998</v>
      </c>
      <c r="K101" s="492">
        <v>3.27</v>
      </c>
      <c r="L101" s="119">
        <v>1394.8805520000001</v>
      </c>
      <c r="M101" s="492">
        <f t="shared" si="5"/>
        <v>40.804014386789824</v>
      </c>
      <c r="N101" s="119">
        <v>24.160117</v>
      </c>
      <c r="O101" s="119"/>
      <c r="Q101" s="809"/>
    </row>
    <row r="102" spans="1:17">
      <c r="A102" s="13"/>
      <c r="B102" s="291"/>
      <c r="C102" s="291" t="s">
        <v>967</v>
      </c>
      <c r="D102" s="119">
        <v>6982.221638</v>
      </c>
      <c r="E102" s="119">
        <v>1448.2013509999999</v>
      </c>
      <c r="F102" s="492">
        <v>95</v>
      </c>
      <c r="G102" s="119">
        <v>7722.1668900000004</v>
      </c>
      <c r="H102" s="492">
        <v>4.5</v>
      </c>
      <c r="I102" s="119">
        <v>69963</v>
      </c>
      <c r="J102" s="492">
        <v>33.1</v>
      </c>
      <c r="K102" s="492">
        <v>2.923</v>
      </c>
      <c r="L102" s="119">
        <v>3942.0020549999999</v>
      </c>
      <c r="M102" s="492">
        <f t="shared" si="5"/>
        <v>51.04787440044565</v>
      </c>
      <c r="N102" s="119">
        <v>115.914751</v>
      </c>
      <c r="O102" s="119"/>
      <c r="Q102" s="809"/>
    </row>
    <row r="103" spans="1:17">
      <c r="A103" s="13"/>
      <c r="B103" s="291"/>
      <c r="C103" s="724" t="s">
        <v>968</v>
      </c>
      <c r="D103" s="119">
        <v>4469.4908640000003</v>
      </c>
      <c r="E103" s="119">
        <v>1140.438435</v>
      </c>
      <c r="F103" s="492">
        <v>53.800000000000004</v>
      </c>
      <c r="G103" s="119">
        <v>5082.5316419999999</v>
      </c>
      <c r="H103" s="492">
        <v>3.6999999999999997</v>
      </c>
      <c r="I103" s="119">
        <v>49495</v>
      </c>
      <c r="J103" s="492">
        <v>32.9</v>
      </c>
      <c r="K103" s="492">
        <v>2.84</v>
      </c>
      <c r="L103" s="119">
        <v>2522.5037819999998</v>
      </c>
      <c r="M103" s="492">
        <f t="shared" si="5"/>
        <v>49.630852490027642</v>
      </c>
      <c r="N103" s="119">
        <v>60.546970000000002</v>
      </c>
      <c r="O103" s="119"/>
      <c r="Q103" s="809"/>
    </row>
    <row r="104" spans="1:17">
      <c r="A104" s="13"/>
      <c r="B104" s="291"/>
      <c r="C104" s="724" t="s">
        <v>969</v>
      </c>
      <c r="D104" s="119">
        <v>2512.7307740000001</v>
      </c>
      <c r="E104" s="119">
        <v>307.76291600000002</v>
      </c>
      <c r="F104" s="492">
        <v>41.199999999999996</v>
      </c>
      <c r="G104" s="119">
        <v>2639.635248</v>
      </c>
      <c r="H104" s="492">
        <v>6.2</v>
      </c>
      <c r="I104" s="119">
        <v>20468</v>
      </c>
      <c r="J104" s="492">
        <v>33.5</v>
      </c>
      <c r="K104" s="492">
        <v>3.0840000000000001</v>
      </c>
      <c r="L104" s="119">
        <v>1419.4982729999999</v>
      </c>
      <c r="M104" s="492">
        <f t="shared" si="5"/>
        <v>53.776303906970703</v>
      </c>
      <c r="N104" s="119">
        <v>55.367781000000001</v>
      </c>
      <c r="O104" s="119"/>
      <c r="Q104" s="809"/>
    </row>
    <row r="105" spans="1:17">
      <c r="A105" s="13"/>
      <c r="B105" s="291"/>
      <c r="C105" s="291" t="s">
        <v>970</v>
      </c>
      <c r="D105" s="119">
        <v>2284.5085309999999</v>
      </c>
      <c r="E105" s="119">
        <v>253.39669699999999</v>
      </c>
      <c r="F105" s="492">
        <v>50.5</v>
      </c>
      <c r="G105" s="119">
        <v>2412.435774</v>
      </c>
      <c r="H105" s="492">
        <v>14.7</v>
      </c>
      <c r="I105" s="119">
        <v>18304</v>
      </c>
      <c r="J105" s="492">
        <v>34.9</v>
      </c>
      <c r="K105" s="492">
        <v>2.8450000000000002</v>
      </c>
      <c r="L105" s="119">
        <v>1735.7630260000001</v>
      </c>
      <c r="M105" s="492">
        <f t="shared" si="5"/>
        <v>71.950641948986444</v>
      </c>
      <c r="N105" s="119">
        <v>126.28737700000001</v>
      </c>
      <c r="O105" s="119"/>
      <c r="Q105" s="809"/>
    </row>
    <row r="106" spans="1:17">
      <c r="A106" s="13"/>
      <c r="B106" s="291"/>
      <c r="C106" s="724" t="s">
        <v>971</v>
      </c>
      <c r="D106" s="119">
        <v>2284.5085309999999</v>
      </c>
      <c r="E106" s="119">
        <v>253.39669699999999</v>
      </c>
      <c r="F106" s="492">
        <v>50.5</v>
      </c>
      <c r="G106" s="119">
        <v>2412.435774</v>
      </c>
      <c r="H106" s="492">
        <v>14.7</v>
      </c>
      <c r="I106" s="119">
        <v>18304</v>
      </c>
      <c r="J106" s="492">
        <v>34.9</v>
      </c>
      <c r="K106" s="492">
        <v>2.8450000000000002</v>
      </c>
      <c r="L106" s="119">
        <v>1735.7630260000001</v>
      </c>
      <c r="M106" s="492">
        <f>L106/G106*100</f>
        <v>71.950641948986444</v>
      </c>
      <c r="N106" s="119">
        <v>126.28737700000001</v>
      </c>
      <c r="O106" s="119"/>
      <c r="Q106" s="809"/>
    </row>
    <row r="107" spans="1:17">
      <c r="A107" s="13"/>
      <c r="B107" s="291"/>
      <c r="C107" s="724" t="s">
        <v>972</v>
      </c>
      <c r="D107" s="119"/>
      <c r="E107" s="119"/>
      <c r="F107" s="492"/>
      <c r="G107" s="119"/>
      <c r="H107" s="492"/>
      <c r="I107" s="119"/>
      <c r="J107" s="492"/>
      <c r="K107" s="492"/>
      <c r="L107" s="119"/>
      <c r="M107" s="492"/>
      <c r="N107" s="119"/>
      <c r="O107" s="119"/>
      <c r="Q107" s="809"/>
    </row>
    <row r="108" spans="1:17">
      <c r="A108" s="13"/>
      <c r="B108" s="291"/>
      <c r="C108" s="724" t="s">
        <v>973</v>
      </c>
      <c r="D108" s="119"/>
      <c r="E108" s="119"/>
      <c r="F108" s="492"/>
      <c r="G108" s="119"/>
      <c r="H108" s="492"/>
      <c r="I108" s="119"/>
      <c r="J108" s="492"/>
      <c r="K108" s="492"/>
      <c r="L108" s="119"/>
      <c r="M108" s="492"/>
      <c r="N108" s="119"/>
      <c r="O108" s="119"/>
      <c r="Q108" s="809"/>
    </row>
    <row r="109" spans="1:17">
      <c r="A109" s="13"/>
      <c r="B109" s="291"/>
      <c r="C109" s="291" t="s">
        <v>974</v>
      </c>
      <c r="D109" s="119">
        <v>1294.6280059999999</v>
      </c>
      <c r="E109" s="119">
        <v>203.660811</v>
      </c>
      <c r="F109" s="492">
        <v>78.2</v>
      </c>
      <c r="G109" s="119">
        <v>1453.880547</v>
      </c>
      <c r="H109" s="492">
        <v>100</v>
      </c>
      <c r="I109" s="119">
        <v>15044</v>
      </c>
      <c r="J109" s="492">
        <v>38</v>
      </c>
      <c r="K109" s="492">
        <v>1.9870000000000001</v>
      </c>
      <c r="L109" s="119">
        <v>5037.1797420000003</v>
      </c>
      <c r="M109" s="492">
        <f t="shared" si="5"/>
        <v>346.46448447184571</v>
      </c>
      <c r="N109" s="119">
        <v>156.36112199999999</v>
      </c>
      <c r="O109" s="119">
        <v>-156.36112199999999</v>
      </c>
      <c r="Q109" s="809"/>
    </row>
    <row r="110" spans="1:17">
      <c r="A110" s="13"/>
      <c r="B110" s="1129" t="s">
        <v>984</v>
      </c>
      <c r="C110" s="1129"/>
      <c r="D110" s="1070">
        <f t="shared" ref="D110" si="6">D93+D96+D97+D98+D99+D102+D105+D109</f>
        <v>45282.278407999998</v>
      </c>
      <c r="E110" s="1070">
        <f t="shared" ref="E110:G110" si="7">E93+E96+E97+E98+E99+E102+E105+E109</f>
        <v>45257.784638999998</v>
      </c>
      <c r="F110" s="1130">
        <v>62.64</v>
      </c>
      <c r="G110" s="1070">
        <f t="shared" si="7"/>
        <v>73632.976344999988</v>
      </c>
      <c r="H110" s="1130">
        <v>3.39</v>
      </c>
      <c r="I110" s="1070">
        <f>I93+I96+I97+I98+I99+I102+I105+I109</f>
        <v>1275933</v>
      </c>
      <c r="J110" s="1130">
        <v>32.700000000000003</v>
      </c>
      <c r="K110" s="1130">
        <v>2.0649000000000002</v>
      </c>
      <c r="L110" s="1070">
        <f t="shared" ref="L110" si="8">L93+L96+L97+L98+L99+L102+L105+L109</f>
        <v>23164.646659000002</v>
      </c>
      <c r="M110" s="1130">
        <f t="shared" si="5"/>
        <v>31.459609279495037</v>
      </c>
      <c r="N110" s="1070">
        <f t="shared" ref="N110:O110" si="9">N93+N96+N97+N98+N99+N102+N105+N109</f>
        <v>499.91219899999999</v>
      </c>
      <c r="O110" s="1070">
        <f t="shared" si="9"/>
        <v>-156.36112199999999</v>
      </c>
    </row>
    <row r="111" spans="1:17">
      <c r="A111" s="13"/>
      <c r="B111" s="1129" t="s">
        <v>985</v>
      </c>
      <c r="C111" s="1129"/>
      <c r="D111" s="1070">
        <f>D34+D53+D72+D91+D110</f>
        <v>1515172.69135</v>
      </c>
      <c r="E111" s="1070">
        <f>E34+E53+E72+E91+E110</f>
        <v>561192.88504099997</v>
      </c>
      <c r="F111" s="1130">
        <v>60.23</v>
      </c>
      <c r="G111" s="1070">
        <f>G34+G53+G72+G91+G110</f>
        <v>1853199.8910669999</v>
      </c>
      <c r="H111" s="1130">
        <v>2.59</v>
      </c>
      <c r="I111" s="1070">
        <f>I34+I53+I72+I91+I110</f>
        <v>1752699</v>
      </c>
      <c r="J111" s="1130">
        <v>23.78</v>
      </c>
      <c r="K111" s="1130">
        <v>3.5737999999999999</v>
      </c>
      <c r="L111" s="1070">
        <f>L34+L53+L72+L91+L110</f>
        <v>606674.70494700002</v>
      </c>
      <c r="M111" s="1130">
        <f t="shared" si="5"/>
        <v>32.736603745303512</v>
      </c>
      <c r="N111" s="1070">
        <f>N34+N53+N72+N91+N110</f>
        <v>11286.010203</v>
      </c>
      <c r="O111" s="1070">
        <f>O34+O53+O72+O91+O110</f>
        <v>-6679.9718589999993</v>
      </c>
    </row>
    <row r="112" spans="1:17">
      <c r="A112" s="13"/>
      <c r="K112" s="85"/>
    </row>
    <row r="113" spans="1:16">
      <c r="A113" s="13"/>
    </row>
    <row r="114" spans="1:16">
      <c r="A114" s="13"/>
    </row>
    <row r="115" spans="1:16">
      <c r="A115" s="13"/>
      <c r="B115" s="64"/>
    </row>
    <row r="116" spans="1:16" ht="12">
      <c r="C116" s="658"/>
      <c r="D116" s="257"/>
      <c r="E116" s="257"/>
      <c r="F116" s="257"/>
      <c r="G116" s="257"/>
      <c r="H116" s="257"/>
      <c r="I116" s="257"/>
      <c r="J116" s="257"/>
      <c r="K116" s="257"/>
      <c r="L116" s="257"/>
      <c r="M116" s="257"/>
      <c r="N116" s="257"/>
      <c r="O116" s="3"/>
      <c r="P116" s="3"/>
    </row>
    <row r="117" spans="1:16" ht="12">
      <c r="C117" s="658"/>
      <c r="D117" s="257"/>
      <c r="E117" s="257"/>
      <c r="F117" s="257"/>
      <c r="G117" s="257"/>
      <c r="H117" s="257"/>
      <c r="I117" s="257"/>
      <c r="J117" s="257"/>
      <c r="K117" s="257"/>
      <c r="L117" s="257"/>
      <c r="M117" s="257"/>
      <c r="N117" s="257"/>
      <c r="O117" s="3"/>
      <c r="P117" s="3"/>
    </row>
    <row r="118" spans="1:16" ht="12">
      <c r="C118" s="658"/>
      <c r="D118" s="257"/>
      <c r="E118" s="257"/>
      <c r="F118" s="257"/>
      <c r="G118" s="257"/>
      <c r="H118" s="257"/>
      <c r="I118" s="257"/>
      <c r="J118" s="257"/>
      <c r="K118" s="257"/>
      <c r="L118" s="257"/>
      <c r="M118" s="257"/>
      <c r="N118" s="257"/>
      <c r="O118" s="3"/>
      <c r="P118" s="3"/>
    </row>
    <row r="119" spans="1:16" ht="12">
      <c r="C119" s="658"/>
      <c r="D119" s="257"/>
      <c r="E119" s="257"/>
      <c r="F119" s="257"/>
      <c r="G119" s="257"/>
      <c r="H119" s="257"/>
      <c r="I119" s="257"/>
      <c r="J119" s="257"/>
      <c r="K119" s="257"/>
      <c r="L119" s="257"/>
      <c r="M119" s="257"/>
      <c r="N119" s="257"/>
      <c r="O119" s="3"/>
      <c r="P119" s="3"/>
    </row>
    <row r="120" spans="1:16">
      <c r="D120" s="3"/>
      <c r="E120" s="3"/>
      <c r="F120" s="3"/>
      <c r="G120" s="3"/>
      <c r="H120" s="3"/>
      <c r="I120" s="3"/>
      <c r="J120" s="3"/>
      <c r="K120" s="3"/>
      <c r="L120" s="3"/>
      <c r="M120" s="3"/>
      <c r="N120" s="3"/>
      <c r="O120" s="3"/>
      <c r="P120" s="3"/>
    </row>
    <row r="121" spans="1:16">
      <c r="D121" s="3"/>
      <c r="E121" s="3"/>
      <c r="F121" s="3"/>
      <c r="G121" s="3"/>
      <c r="H121" s="3"/>
      <c r="I121" s="3"/>
      <c r="J121" s="3"/>
      <c r="K121" s="3"/>
      <c r="L121" s="3"/>
      <c r="M121" s="3"/>
      <c r="N121" s="3"/>
      <c r="O121" s="3"/>
      <c r="P121" s="3"/>
    </row>
    <row r="122" spans="1:16">
      <c r="D122" s="3"/>
      <c r="E122" s="3"/>
      <c r="F122" s="3"/>
      <c r="G122" s="3"/>
      <c r="H122" s="3"/>
      <c r="I122" s="3"/>
      <c r="J122" s="3"/>
      <c r="K122" s="3"/>
      <c r="L122" s="3"/>
      <c r="M122" s="3"/>
      <c r="N122" s="3"/>
      <c r="O122" s="3"/>
      <c r="P122" s="3"/>
    </row>
    <row r="123" spans="1:16">
      <c r="D123" s="3"/>
      <c r="E123" s="3"/>
      <c r="F123" s="3"/>
      <c r="G123" s="3"/>
      <c r="H123" s="3"/>
      <c r="I123" s="3"/>
      <c r="J123" s="3"/>
      <c r="K123" s="3"/>
      <c r="L123" s="3"/>
      <c r="M123" s="3"/>
      <c r="N123" s="3"/>
      <c r="O123" s="3"/>
      <c r="P123" s="3"/>
    </row>
    <row r="124" spans="1:16">
      <c r="D124" s="3"/>
      <c r="E124" s="3"/>
      <c r="F124" s="3"/>
      <c r="G124" s="3"/>
      <c r="H124" s="3"/>
      <c r="I124" s="3"/>
      <c r="J124" s="3"/>
      <c r="K124" s="3"/>
      <c r="L124" s="3"/>
      <c r="M124" s="3"/>
      <c r="N124" s="3"/>
      <c r="O124" s="3"/>
      <c r="P124" s="3"/>
    </row>
    <row r="125" spans="1:16">
      <c r="D125" s="3"/>
      <c r="E125" s="3"/>
      <c r="F125" s="3"/>
      <c r="G125" s="3"/>
      <c r="H125" s="3"/>
      <c r="I125" s="3"/>
      <c r="J125" s="3"/>
      <c r="K125" s="3"/>
      <c r="L125" s="3"/>
      <c r="M125" s="3"/>
      <c r="N125" s="3"/>
      <c r="O125" s="3"/>
      <c r="P125" s="3"/>
    </row>
  </sheetData>
  <mergeCells count="3">
    <mergeCell ref="B3:H3"/>
    <mergeCell ref="B8:O8"/>
    <mergeCell ref="B7:O7"/>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colBreaks count="1" manualBreakCount="1">
    <brk id="1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dimension ref="A2:T38"/>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34.85546875" style="3" customWidth="1"/>
    <col min="4" max="17" width="11.28515625" style="3" customWidth="1"/>
    <col min="18" max="16384" width="11.42578125" style="3"/>
  </cols>
  <sheetData>
    <row r="2" spans="1:18" ht="5.25" customHeight="1"/>
    <row r="3" spans="1:18" s="457" customFormat="1" ht="12.75">
      <c r="B3" s="1204" t="s">
        <v>287</v>
      </c>
      <c r="C3" s="1204"/>
      <c r="D3" s="1204"/>
      <c r="E3" s="1204"/>
      <c r="F3" s="1204"/>
      <c r="G3" s="1204"/>
    </row>
    <row r="4" spans="1:18" ht="5.25" customHeight="1">
      <c r="B4" s="13"/>
      <c r="C4" s="13"/>
      <c r="D4" s="18"/>
      <c r="E4" s="18"/>
      <c r="F4" s="21"/>
      <c r="G4" s="21"/>
    </row>
    <row r="5" spans="1:18" s="458" customFormat="1" ht="15.75">
      <c r="B5" s="15" t="s">
        <v>986</v>
      </c>
      <c r="C5" s="459"/>
      <c r="D5" s="459"/>
      <c r="E5" s="459"/>
      <c r="F5" s="459"/>
      <c r="G5" s="459"/>
      <c r="H5" s="457"/>
      <c r="I5" s="457"/>
      <c r="J5" s="457"/>
      <c r="K5" s="457"/>
      <c r="L5" s="457"/>
    </row>
    <row r="7" spans="1:18" ht="33.75" customHeight="1">
      <c r="B7" s="1223" t="s">
        <v>987</v>
      </c>
      <c r="C7" s="1223"/>
      <c r="D7" s="1223"/>
      <c r="E7" s="1223"/>
      <c r="F7" s="1223"/>
      <c r="G7" s="1223"/>
      <c r="H7" s="1223"/>
      <c r="I7" s="1223"/>
      <c r="J7" s="1223"/>
      <c r="K7" s="1223"/>
      <c r="L7" s="1223"/>
      <c r="M7" s="1223"/>
      <c r="N7" s="1223"/>
      <c r="O7" s="1223"/>
      <c r="P7" s="1223"/>
      <c r="Q7" s="1223"/>
    </row>
    <row r="9" spans="1:18" s="32" customFormat="1" ht="11.25" customHeight="1">
      <c r="A9" s="17"/>
      <c r="B9" s="725" t="s">
        <v>29</v>
      </c>
      <c r="C9" s="725"/>
      <c r="D9" s="966" t="s">
        <v>297</v>
      </c>
      <c r="E9" s="966" t="s">
        <v>299</v>
      </c>
      <c r="F9" s="966" t="s">
        <v>301</v>
      </c>
      <c r="G9" s="966" t="s">
        <v>303</v>
      </c>
      <c r="H9" s="966" t="s">
        <v>308</v>
      </c>
      <c r="I9" s="966" t="s">
        <v>315</v>
      </c>
      <c r="J9" s="966" t="s">
        <v>317</v>
      </c>
      <c r="K9" s="966" t="s">
        <v>322</v>
      </c>
      <c r="L9" s="966" t="s">
        <v>328</v>
      </c>
      <c r="M9" s="966" t="s">
        <v>359</v>
      </c>
      <c r="N9" s="966" t="s">
        <v>381</v>
      </c>
      <c r="O9" s="966" t="s">
        <v>831</v>
      </c>
      <c r="P9" s="966" t="s">
        <v>832</v>
      </c>
      <c r="Q9" s="966" t="s">
        <v>833</v>
      </c>
    </row>
    <row r="10" spans="1:18" s="32" customFormat="1" ht="11.25" customHeight="1">
      <c r="A10" s="17"/>
      <c r="B10" s="725"/>
      <c r="C10" s="725"/>
      <c r="D10" s="726"/>
      <c r="E10" s="726"/>
      <c r="F10" s="726"/>
      <c r="G10" s="726"/>
      <c r="H10" s="726"/>
      <c r="I10" s="726"/>
      <c r="J10" s="726"/>
      <c r="K10" s="726"/>
      <c r="L10" s="726"/>
      <c r="M10" s="726"/>
      <c r="N10" s="726"/>
      <c r="O10" s="726"/>
      <c r="P10" s="726"/>
      <c r="Q10" s="726"/>
    </row>
    <row r="11" spans="1:18" s="32" customFormat="1" ht="11.25" customHeight="1">
      <c r="A11" s="17"/>
      <c r="B11" s="727"/>
      <c r="C11" s="727"/>
      <c r="D11" s="163"/>
      <c r="E11" s="1315" t="s">
        <v>988</v>
      </c>
      <c r="F11" s="1315"/>
      <c r="G11" s="1315"/>
      <c r="H11" s="1315"/>
      <c r="I11" s="1315"/>
      <c r="J11" s="1315"/>
      <c r="K11" s="1315"/>
      <c r="L11" s="1315"/>
      <c r="M11" s="1315"/>
      <c r="N11" s="1315"/>
      <c r="O11" s="1315"/>
      <c r="P11" s="163"/>
      <c r="Q11" s="163"/>
      <c r="R11" s="80"/>
    </row>
    <row r="12" spans="1:18" s="32" customFormat="1" ht="11.25" customHeight="1">
      <c r="A12" s="17"/>
      <c r="B12" s="727"/>
      <c r="C12" s="727"/>
      <c r="D12" s="163"/>
      <c r="E12" s="1318" t="s">
        <v>989</v>
      </c>
      <c r="F12" s="1318"/>
      <c r="G12" s="1318"/>
      <c r="H12" s="1318"/>
      <c r="I12" s="1318"/>
      <c r="J12" s="1318"/>
      <c r="K12" s="1318"/>
      <c r="L12" s="1318"/>
      <c r="M12" s="1318"/>
      <c r="R12" s="42"/>
    </row>
    <row r="13" spans="1:18" s="32" customFormat="1" ht="11.25" customHeight="1">
      <c r="A13" s="17"/>
      <c r="B13" s="727"/>
      <c r="C13" s="727"/>
      <c r="D13" s="163"/>
      <c r="E13" s="706"/>
      <c r="F13" s="1311" t="s">
        <v>990</v>
      </c>
      <c r="G13" s="1272"/>
      <c r="H13" s="1272"/>
      <c r="I13" s="1272"/>
      <c r="J13" s="706"/>
      <c r="K13" s="706"/>
      <c r="L13" s="706"/>
      <c r="M13" s="706"/>
      <c r="N13" s="1316" t="s">
        <v>991</v>
      </c>
      <c r="O13" s="1317"/>
      <c r="P13" s="1312" t="s">
        <v>992</v>
      </c>
      <c r="Q13" s="1313"/>
      <c r="R13" s="80"/>
    </row>
    <row r="14" spans="1:18" s="32" customFormat="1" ht="11.25" customHeight="1">
      <c r="A14" s="17"/>
      <c r="B14" s="727"/>
      <c r="C14" s="727"/>
      <c r="D14" s="163"/>
      <c r="E14" s="163"/>
      <c r="F14" s="163"/>
      <c r="G14" s="163" t="s">
        <v>993</v>
      </c>
      <c r="H14" s="163"/>
      <c r="I14" s="163"/>
      <c r="J14" s="38" t="s">
        <v>993</v>
      </c>
      <c r="K14" s="163"/>
      <c r="L14" s="163"/>
      <c r="M14" s="163" t="s">
        <v>993</v>
      </c>
      <c r="N14" s="1319" t="s">
        <v>994</v>
      </c>
      <c r="O14" s="1314"/>
      <c r="P14" s="1314" t="s">
        <v>995</v>
      </c>
      <c r="Q14" s="1215"/>
      <c r="R14" s="80"/>
    </row>
    <row r="15" spans="1:18" s="32" customFormat="1" ht="11.25" customHeight="1">
      <c r="A15" s="17"/>
      <c r="B15" s="727"/>
      <c r="C15" s="727"/>
      <c r="D15" s="163"/>
      <c r="E15" s="80" t="s">
        <v>993</v>
      </c>
      <c r="F15" s="163" t="s">
        <v>993</v>
      </c>
      <c r="G15" s="163" t="s">
        <v>726</v>
      </c>
      <c r="I15" s="163" t="s">
        <v>993</v>
      </c>
      <c r="J15" s="38" t="s">
        <v>726</v>
      </c>
      <c r="K15" s="163" t="s">
        <v>993</v>
      </c>
      <c r="L15" s="163" t="s">
        <v>993</v>
      </c>
      <c r="M15" s="163" t="s">
        <v>726</v>
      </c>
      <c r="O15" s="80" t="s">
        <v>993</v>
      </c>
      <c r="Q15" s="80" t="s">
        <v>996</v>
      </c>
      <c r="R15" s="80"/>
    </row>
    <row r="16" spans="1:18" s="32" customFormat="1" ht="11.25" customHeight="1">
      <c r="A16" s="17"/>
      <c r="B16" s="727"/>
      <c r="C16" s="727"/>
      <c r="D16" s="163"/>
      <c r="E16" s="90" t="s">
        <v>726</v>
      </c>
      <c r="F16" s="163" t="s">
        <v>726</v>
      </c>
      <c r="G16" s="163" t="s">
        <v>997</v>
      </c>
      <c r="H16" s="163" t="s">
        <v>993</v>
      </c>
      <c r="I16" s="163" t="s">
        <v>726</v>
      </c>
      <c r="J16" s="38" t="s">
        <v>998</v>
      </c>
      <c r="K16" s="163" t="s">
        <v>726</v>
      </c>
      <c r="L16" s="163" t="s">
        <v>726</v>
      </c>
      <c r="M16" s="163" t="s">
        <v>997</v>
      </c>
      <c r="N16" s="405" t="s">
        <v>993</v>
      </c>
      <c r="O16" s="80" t="s">
        <v>726</v>
      </c>
      <c r="P16" s="80" t="s">
        <v>999</v>
      </c>
      <c r="Q16" s="763" t="s">
        <v>1000</v>
      </c>
      <c r="R16" s="80"/>
    </row>
    <row r="17" spans="1:20" s="32" customFormat="1" ht="11.25" customHeight="1">
      <c r="A17" s="17"/>
      <c r="B17" s="727"/>
      <c r="C17" s="727"/>
      <c r="D17" s="163"/>
      <c r="E17" s="163" t="s">
        <v>1001</v>
      </c>
      <c r="F17" s="163" t="s">
        <v>997</v>
      </c>
      <c r="G17" s="163" t="s">
        <v>1002</v>
      </c>
      <c r="H17" s="163" t="s">
        <v>726</v>
      </c>
      <c r="I17" s="163" t="s">
        <v>997</v>
      </c>
      <c r="J17" s="38" t="s">
        <v>1003</v>
      </c>
      <c r="K17" s="163" t="s">
        <v>997</v>
      </c>
      <c r="L17" s="163" t="s">
        <v>997</v>
      </c>
      <c r="M17" s="163" t="s">
        <v>1004</v>
      </c>
      <c r="N17" s="405" t="s">
        <v>726</v>
      </c>
      <c r="O17" s="80" t="s">
        <v>998</v>
      </c>
      <c r="P17" s="80" t="s">
        <v>1000</v>
      </c>
      <c r="Q17" s="763" t="s">
        <v>1005</v>
      </c>
      <c r="R17" s="80"/>
    </row>
    <row r="18" spans="1:20" s="32" customFormat="1">
      <c r="A18" s="17"/>
      <c r="B18" s="727"/>
      <c r="C18" s="727"/>
      <c r="E18" s="163" t="s">
        <v>1006</v>
      </c>
      <c r="F18" s="163" t="s">
        <v>1007</v>
      </c>
      <c r="G18" s="163" t="s">
        <v>1008</v>
      </c>
      <c r="H18" s="163" t="s">
        <v>997</v>
      </c>
      <c r="I18" s="163" t="s">
        <v>1009</v>
      </c>
      <c r="J18" s="38" t="s">
        <v>1010</v>
      </c>
      <c r="K18" s="163" t="s">
        <v>1011</v>
      </c>
      <c r="L18" s="163" t="s">
        <v>1012</v>
      </c>
      <c r="M18" s="163" t="s">
        <v>1013</v>
      </c>
      <c r="N18" s="80" t="s">
        <v>997</v>
      </c>
      <c r="O18" s="80" t="s">
        <v>1014</v>
      </c>
      <c r="P18" s="80" t="s">
        <v>1015</v>
      </c>
      <c r="Q18" s="763" t="s">
        <v>1016</v>
      </c>
      <c r="R18" s="80"/>
    </row>
    <row r="19" spans="1:20" s="32" customFormat="1" ht="11.25" customHeight="1">
      <c r="A19" s="17"/>
      <c r="B19" s="727"/>
      <c r="C19" s="727"/>
      <c r="D19" s="163" t="s">
        <v>593</v>
      </c>
      <c r="E19" s="163" t="s">
        <v>1017</v>
      </c>
      <c r="F19" s="163" t="s">
        <v>1017</v>
      </c>
      <c r="G19" s="163" t="s">
        <v>1017</v>
      </c>
      <c r="H19" s="163" t="s">
        <v>1018</v>
      </c>
      <c r="I19" s="163" t="s">
        <v>1017</v>
      </c>
      <c r="J19" s="38" t="s">
        <v>1019</v>
      </c>
      <c r="K19" s="163" t="s">
        <v>1020</v>
      </c>
      <c r="L19" s="163" t="s">
        <v>1021</v>
      </c>
      <c r="M19" s="163" t="s">
        <v>1022</v>
      </c>
      <c r="N19" s="80" t="s">
        <v>881</v>
      </c>
      <c r="O19" s="80" t="s">
        <v>882</v>
      </c>
      <c r="P19" s="80" t="s">
        <v>1023</v>
      </c>
      <c r="Q19" s="763" t="s">
        <v>1024</v>
      </c>
      <c r="R19" s="80"/>
    </row>
    <row r="20" spans="1:20" ht="11.25" customHeight="1">
      <c r="B20" s="1222" t="s">
        <v>1025</v>
      </c>
      <c r="C20" s="1310"/>
      <c r="D20" s="729" t="s">
        <v>726</v>
      </c>
      <c r="E20" s="729" t="s">
        <v>1026</v>
      </c>
      <c r="F20" s="729" t="s">
        <v>1026</v>
      </c>
      <c r="G20" s="729" t="s">
        <v>1026</v>
      </c>
      <c r="H20" s="157" t="s">
        <v>952</v>
      </c>
      <c r="I20" s="729" t="s">
        <v>1026</v>
      </c>
      <c r="J20" s="730" t="s">
        <v>952</v>
      </c>
      <c r="K20" s="730" t="s">
        <v>952</v>
      </c>
      <c r="L20" s="730" t="s">
        <v>952</v>
      </c>
      <c r="M20" s="730" t="s">
        <v>952</v>
      </c>
      <c r="N20" s="157" t="s">
        <v>952</v>
      </c>
      <c r="O20" s="157" t="s">
        <v>952</v>
      </c>
      <c r="P20" s="157" t="s">
        <v>1027</v>
      </c>
      <c r="Q20" s="583" t="s">
        <v>1028</v>
      </c>
    </row>
    <row r="21" spans="1:20" ht="15" customHeight="1">
      <c r="B21" s="725" t="s">
        <v>928</v>
      </c>
      <c r="D21" s="163"/>
      <c r="E21" s="163"/>
      <c r="F21" s="163"/>
      <c r="G21" s="163"/>
      <c r="H21" s="163"/>
      <c r="I21" s="163"/>
      <c r="J21" s="38"/>
      <c r="K21" s="163"/>
      <c r="L21" s="163"/>
      <c r="M21" s="163"/>
      <c r="N21" s="80"/>
      <c r="O21" s="80"/>
      <c r="P21" s="80"/>
      <c r="Q21" s="80"/>
    </row>
    <row r="22" spans="1:20">
      <c r="B22" s="3">
        <v>1</v>
      </c>
      <c r="C22" s="3" t="s">
        <v>672</v>
      </c>
      <c r="F22" s="163"/>
    </row>
    <row r="23" spans="1:20" ht="12.75">
      <c r="B23" s="3">
        <v>2</v>
      </c>
      <c r="C23" s="3" t="s">
        <v>548</v>
      </c>
      <c r="F23" s="163"/>
      <c r="H23" s="457"/>
      <c r="I23" s="457"/>
      <c r="J23" s="457"/>
      <c r="K23" s="457"/>
      <c r="L23" s="457"/>
    </row>
    <row r="24" spans="1:20" s="530" customFormat="1">
      <c r="B24" s="3">
        <v>3</v>
      </c>
      <c r="C24" s="3" t="s">
        <v>677</v>
      </c>
      <c r="D24" s="921">
        <v>872204.36738730001</v>
      </c>
      <c r="E24" s="923">
        <v>20</v>
      </c>
      <c r="F24" s="1036">
        <v>67.33</v>
      </c>
      <c r="G24" s="923">
        <v>38.6</v>
      </c>
      <c r="H24" s="923"/>
      <c r="I24" s="923">
        <v>28.73</v>
      </c>
      <c r="J24" s="923"/>
      <c r="K24" s="923"/>
      <c r="L24" s="923"/>
      <c r="M24" s="923"/>
      <c r="N24" s="923">
        <v>1.75</v>
      </c>
      <c r="O24" s="923"/>
      <c r="P24" s="3"/>
      <c r="Q24" s="921">
        <v>388983.12719630002</v>
      </c>
      <c r="S24" s="936"/>
      <c r="T24" s="938"/>
    </row>
    <row r="25" spans="1:20" s="530" customFormat="1">
      <c r="B25" s="770" t="s">
        <v>1029</v>
      </c>
      <c r="C25" s="731" t="s">
        <v>1030</v>
      </c>
      <c r="D25" s="922">
        <v>188194.32487800001</v>
      </c>
      <c r="E25" s="924">
        <v>5.76</v>
      </c>
      <c r="F25" s="924">
        <v>114.68481175503899</v>
      </c>
      <c r="G25" s="924">
        <v>87.025293454609198</v>
      </c>
      <c r="H25" s="924"/>
      <c r="I25" s="924">
        <v>27.659518300429401</v>
      </c>
      <c r="J25" s="924"/>
      <c r="K25" s="924"/>
      <c r="L25" s="924"/>
      <c r="M25" s="924"/>
      <c r="N25" s="924">
        <v>1.18009936656683</v>
      </c>
      <c r="O25" s="924"/>
      <c r="P25" s="3"/>
      <c r="Q25" s="922">
        <v>82642.828895500003</v>
      </c>
      <c r="S25" s="936"/>
    </row>
    <row r="26" spans="1:20" s="530" customFormat="1">
      <c r="B26" s="771" t="s">
        <v>1031</v>
      </c>
      <c r="C26" s="731" t="s">
        <v>1032</v>
      </c>
      <c r="D26" s="922">
        <v>13819.152547199999</v>
      </c>
      <c r="E26" s="924">
        <v>11.26</v>
      </c>
      <c r="F26" s="924">
        <v>58.631023595883697</v>
      </c>
      <c r="G26" s="924">
        <v>46.491229613799703</v>
      </c>
      <c r="H26" s="924"/>
      <c r="I26" s="924">
        <v>12.139793982084001</v>
      </c>
      <c r="J26" s="924"/>
      <c r="K26" s="924"/>
      <c r="L26" s="924"/>
      <c r="M26" s="924"/>
      <c r="N26" s="924">
        <v>0.23185213341097299</v>
      </c>
      <c r="O26" s="924"/>
      <c r="P26" s="3"/>
      <c r="Q26" s="922">
        <v>7610.7800985000003</v>
      </c>
      <c r="S26" s="936"/>
    </row>
    <row r="27" spans="1:20">
      <c r="B27" s="771" t="s">
        <v>1033</v>
      </c>
      <c r="C27" s="731" t="s">
        <v>1034</v>
      </c>
      <c r="D27" s="922">
        <v>670190.88996209996</v>
      </c>
      <c r="E27" s="924">
        <v>24.15</v>
      </c>
      <c r="F27" s="924">
        <v>54.122274492646802</v>
      </c>
      <c r="G27" s="924">
        <v>24.792225629834501</v>
      </c>
      <c r="H27" s="924"/>
      <c r="I27" s="924">
        <v>29.330048862812198</v>
      </c>
      <c r="J27" s="924"/>
      <c r="K27" s="924"/>
      <c r="L27" s="924"/>
      <c r="M27" s="924"/>
      <c r="N27" s="924">
        <v>1.9361800509902201</v>
      </c>
      <c r="O27" s="924"/>
      <c r="Q27" s="922">
        <v>298729.51820230001</v>
      </c>
      <c r="S27" s="937"/>
    </row>
    <row r="28" spans="1:20" s="530" customFormat="1">
      <c r="B28" s="3">
        <v>4</v>
      </c>
      <c r="C28" s="3" t="s">
        <v>678</v>
      </c>
      <c r="D28" s="921">
        <v>981740.70838700002</v>
      </c>
      <c r="E28" s="924">
        <v>0.06</v>
      </c>
      <c r="F28" s="1036">
        <v>120.46</v>
      </c>
      <c r="G28" s="923">
        <v>120.38</v>
      </c>
      <c r="H28" s="923">
        <v>9.9999999999999995E-8</v>
      </c>
      <c r="I28" s="923">
        <v>7.0000000000000007E-2</v>
      </c>
      <c r="J28" s="923">
        <v>0</v>
      </c>
      <c r="K28" s="923"/>
      <c r="L28" s="923"/>
      <c r="M28" s="923"/>
      <c r="N28" s="923"/>
      <c r="O28" s="923"/>
      <c r="P28" s="3"/>
      <c r="Q28" s="921">
        <f>Q30+Q33</f>
        <v>218401.421455</v>
      </c>
      <c r="S28" s="936"/>
    </row>
    <row r="29" spans="1:20" s="530" customFormat="1">
      <c r="B29" s="771" t="s">
        <v>1035</v>
      </c>
      <c r="C29" s="731" t="s">
        <v>1036</v>
      </c>
      <c r="D29" s="922"/>
      <c r="E29" s="923"/>
      <c r="F29" s="923"/>
      <c r="G29" s="923"/>
      <c r="H29" s="923"/>
      <c r="I29" s="923"/>
      <c r="J29" s="923"/>
      <c r="K29" s="923"/>
      <c r="L29" s="923"/>
      <c r="M29" s="923"/>
      <c r="N29" s="923"/>
      <c r="O29" s="923"/>
      <c r="Q29" s="922"/>
      <c r="S29" s="936"/>
    </row>
    <row r="30" spans="1:20" s="530" customFormat="1">
      <c r="B30" s="771" t="s">
        <v>1037</v>
      </c>
      <c r="C30" s="731" t="s">
        <v>1038</v>
      </c>
      <c r="D30" s="922">
        <v>908107.73203999992</v>
      </c>
      <c r="E30" s="924">
        <v>7.0000000000000007E-2</v>
      </c>
      <c r="F30" s="924">
        <v>130.22255732427899</v>
      </c>
      <c r="G30" s="924">
        <v>130.14427796414199</v>
      </c>
      <c r="H30" s="924"/>
      <c r="I30" s="924">
        <v>7.8279360137491705E-2</v>
      </c>
      <c r="J30" s="924"/>
      <c r="K30" s="924"/>
      <c r="L30" s="924"/>
      <c r="M30" s="924"/>
      <c r="N30" s="924"/>
      <c r="O30" s="924"/>
      <c r="Q30" s="922">
        <v>195236.77479600001</v>
      </c>
      <c r="S30" s="936"/>
    </row>
    <row r="31" spans="1:20" s="530" customFormat="1">
      <c r="B31" s="771" t="s">
        <v>1039</v>
      </c>
      <c r="C31" s="731" t="s">
        <v>1040</v>
      </c>
      <c r="D31" s="922"/>
      <c r="E31" s="923"/>
      <c r="F31" s="923"/>
      <c r="G31" s="923"/>
      <c r="H31" s="923"/>
      <c r="I31" s="923"/>
      <c r="J31" s="923"/>
      <c r="K31" s="923"/>
      <c r="L31" s="923"/>
      <c r="M31" s="923"/>
      <c r="N31" s="923"/>
      <c r="O31" s="923"/>
      <c r="Q31" s="922"/>
      <c r="S31" s="936"/>
    </row>
    <row r="32" spans="1:20" s="530" customFormat="1">
      <c r="B32" s="771" t="s">
        <v>1041</v>
      </c>
      <c r="C32" s="731" t="s">
        <v>1042</v>
      </c>
      <c r="D32" s="922"/>
      <c r="E32" s="923"/>
      <c r="F32" s="923"/>
      <c r="G32" s="923"/>
      <c r="H32" s="923"/>
      <c r="I32" s="923"/>
      <c r="J32" s="923"/>
      <c r="K32" s="923"/>
      <c r="L32" s="923"/>
      <c r="M32" s="923"/>
      <c r="N32" s="923"/>
      <c r="O32" s="923"/>
      <c r="Q32" s="922"/>
    </row>
    <row r="33" spans="2:17">
      <c r="B33" s="771" t="s">
        <v>1043</v>
      </c>
      <c r="C33" s="731" t="s">
        <v>1044</v>
      </c>
      <c r="D33" s="922">
        <v>73632.976347000003</v>
      </c>
      <c r="E33" s="923"/>
      <c r="F33" s="924">
        <v>4.7533050728603302E-6</v>
      </c>
      <c r="G33" s="924">
        <v>1E-8</v>
      </c>
      <c r="H33" s="923"/>
      <c r="I33" s="923"/>
      <c r="J33" s="923"/>
      <c r="K33" s="923"/>
      <c r="L33" s="923"/>
      <c r="M33" s="923"/>
      <c r="N33" s="923"/>
      <c r="O33" s="923"/>
      <c r="P33" s="530"/>
      <c r="Q33" s="922">
        <v>23164.646659000002</v>
      </c>
    </row>
    <row r="34" spans="2:17">
      <c r="B34" s="1090">
        <v>5</v>
      </c>
      <c r="C34" s="1090" t="s">
        <v>593</v>
      </c>
      <c r="D34" s="1132">
        <v>1853945.0756748</v>
      </c>
      <c r="E34" s="1133">
        <v>9.43</v>
      </c>
      <c r="F34" s="1133">
        <v>95.429829915324703</v>
      </c>
      <c r="G34" s="1133">
        <v>81.890624248801004</v>
      </c>
      <c r="H34" s="1133"/>
      <c r="I34" s="1133">
        <v>13.539205666523699</v>
      </c>
      <c r="J34" s="1133"/>
      <c r="K34" s="1133"/>
      <c r="L34" s="1133"/>
      <c r="M34" s="1133"/>
      <c r="N34" s="1133">
        <v>0.82143870122241502</v>
      </c>
      <c r="O34" s="1133"/>
      <c r="P34" s="1090"/>
      <c r="Q34" s="1132">
        <v>607384.54866049998</v>
      </c>
    </row>
    <row r="37" spans="2:17">
      <c r="C37" s="125"/>
    </row>
    <row r="38" spans="2:17">
      <c r="E38" s="922"/>
    </row>
  </sheetData>
  <mergeCells count="10">
    <mergeCell ref="B20:C20"/>
    <mergeCell ref="F13:I13"/>
    <mergeCell ref="P13:Q13"/>
    <mergeCell ref="B3:G3"/>
    <mergeCell ref="P14:Q14"/>
    <mergeCell ref="E11:O11"/>
    <mergeCell ref="N13:O13"/>
    <mergeCell ref="E12:M12"/>
    <mergeCell ref="N14:O14"/>
    <mergeCell ref="B7:Q7"/>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dimension ref="B1:Q74"/>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65.85546875" style="32" customWidth="1"/>
    <col min="4" max="8" width="13.7109375" style="32" customWidth="1"/>
    <col min="9" max="9" width="99.5703125" style="32" customWidth="1"/>
    <col min="10" max="14" width="11.42578125" style="32"/>
    <col min="15" max="15" width="34" style="32" customWidth="1"/>
    <col min="16" max="16384" width="11.42578125" style="32"/>
  </cols>
  <sheetData>
    <row r="1" spans="2:17" s="11" customFormat="1" ht="11.25" customHeight="1">
      <c r="B1" s="8"/>
      <c r="C1" s="8"/>
      <c r="D1" s="8"/>
      <c r="E1" s="8"/>
      <c r="F1" s="9"/>
      <c r="G1" s="9"/>
      <c r="H1" s="9"/>
      <c r="I1" s="9"/>
      <c r="J1" s="10"/>
      <c r="K1" s="10"/>
      <c r="L1" s="10"/>
    </row>
    <row r="2" spans="2:17" s="11" customFormat="1" ht="5.25" customHeight="1">
      <c r="B2" s="8"/>
      <c r="C2" s="8"/>
      <c r="D2" s="8"/>
      <c r="E2" s="8"/>
      <c r="F2" s="9"/>
      <c r="G2" s="9"/>
      <c r="H2" s="9"/>
      <c r="I2" s="9"/>
      <c r="J2" s="10"/>
      <c r="K2" s="10"/>
      <c r="L2" s="10"/>
    </row>
    <row r="3" spans="2:17" s="13" customFormat="1" ht="12.75" customHeight="1">
      <c r="B3" s="1289" t="s">
        <v>287</v>
      </c>
      <c r="C3" s="1290"/>
      <c r="D3" s="1290"/>
      <c r="E3" s="1290"/>
      <c r="F3" s="1290"/>
      <c r="G3" s="1290"/>
      <c r="H3" s="1290"/>
      <c r="I3" s="1290"/>
      <c r="J3" s="1290"/>
      <c r="K3" s="1290"/>
      <c r="L3" s="1290"/>
    </row>
    <row r="4" spans="2:17" s="11" customFormat="1" ht="5.25" customHeight="1">
      <c r="B4" s="8"/>
      <c r="C4" s="8"/>
      <c r="D4" s="8"/>
      <c r="E4" s="8"/>
      <c r="F4" s="9"/>
      <c r="G4" s="9"/>
      <c r="H4" s="9"/>
      <c r="I4" s="9"/>
      <c r="J4" s="10"/>
      <c r="K4" s="10"/>
      <c r="L4" s="10"/>
      <c r="N4" s="8"/>
      <c r="O4" s="8"/>
    </row>
    <row r="5" spans="2:17" s="7" customFormat="1" ht="15.75" customHeight="1">
      <c r="B5" s="15" t="s">
        <v>1045</v>
      </c>
      <c r="C5" s="15"/>
      <c r="D5" s="15"/>
      <c r="O5" s="13"/>
      <c r="P5" s="13"/>
      <c r="Q5" s="13"/>
    </row>
    <row r="6" spans="2:17" s="7" customFormat="1" ht="13.5" customHeight="1">
      <c r="B6" s="1291"/>
      <c r="C6" s="1291"/>
      <c r="D6" s="1291"/>
      <c r="O6" s="13"/>
      <c r="P6" s="13"/>
      <c r="Q6" s="13"/>
    </row>
    <row r="7" spans="2:17" s="7" customFormat="1" ht="56.25" customHeight="1">
      <c r="B7" s="1210" t="s">
        <v>1046</v>
      </c>
      <c r="C7" s="1234"/>
      <c r="D7" s="1234"/>
      <c r="E7" s="1234"/>
      <c r="F7" s="1234"/>
      <c r="G7" s="1234"/>
      <c r="H7" s="1234"/>
      <c r="I7" s="87"/>
      <c r="O7" s="13"/>
      <c r="P7" s="13"/>
      <c r="Q7" s="13"/>
    </row>
    <row r="8" spans="2:17" s="7" customFormat="1" ht="11.25" customHeight="1">
      <c r="B8" s="376"/>
      <c r="C8" s="377"/>
      <c r="D8" s="377"/>
      <c r="E8" s="377"/>
      <c r="F8" s="377"/>
      <c r="G8" s="377"/>
      <c r="H8" s="377"/>
      <c r="I8" s="87"/>
      <c r="O8" s="13"/>
      <c r="P8" s="13"/>
      <c r="Q8" s="13"/>
    </row>
    <row r="9" spans="2:17" ht="11.25" customHeight="1">
      <c r="B9" s="339"/>
      <c r="C9" s="339"/>
      <c r="D9" s="1320" t="s">
        <v>1047</v>
      </c>
      <c r="E9" s="1320"/>
      <c r="F9" s="1320"/>
      <c r="G9" s="1320"/>
      <c r="H9" s="1320"/>
      <c r="O9" s="8"/>
      <c r="P9" s="11"/>
      <c r="Q9" s="11"/>
    </row>
    <row r="10" spans="2:17" ht="11.25" customHeight="1">
      <c r="B10" s="17"/>
      <c r="D10" s="321" t="s">
        <v>1048</v>
      </c>
      <c r="E10" s="321" t="s">
        <v>485</v>
      </c>
      <c r="F10" s="321" t="s">
        <v>486</v>
      </c>
      <c r="G10" s="321" t="s">
        <v>1049</v>
      </c>
      <c r="H10" s="321" t="s">
        <v>484</v>
      </c>
      <c r="O10" s="13"/>
      <c r="P10" s="13"/>
      <c r="Q10" s="13"/>
    </row>
    <row r="11" spans="2:17" ht="11.25" customHeight="1">
      <c r="B11" s="1301" t="s">
        <v>290</v>
      </c>
      <c r="C11" s="1256"/>
      <c r="D11" s="1048">
        <v>2022</v>
      </c>
      <c r="E11" s="1048">
        <v>2022</v>
      </c>
      <c r="F11" s="1048">
        <v>2021</v>
      </c>
      <c r="G11" s="1049">
        <v>2021</v>
      </c>
      <c r="H11" s="1049">
        <v>2021</v>
      </c>
      <c r="N11" s="13"/>
      <c r="O11" s="13"/>
      <c r="P11" s="13"/>
    </row>
    <row r="12" spans="2:17" ht="12.75">
      <c r="B12" s="1123">
        <v>1</v>
      </c>
      <c r="C12" s="1134" t="s">
        <v>1050</v>
      </c>
      <c r="D12" s="1064">
        <v>580807.01379999996</v>
      </c>
      <c r="E12" s="1064">
        <v>581777.98000634403</v>
      </c>
      <c r="F12" s="1064">
        <v>570569.9</v>
      </c>
      <c r="G12" s="642">
        <v>556565</v>
      </c>
      <c r="H12" s="642">
        <v>556027</v>
      </c>
      <c r="J12" s="53"/>
      <c r="N12" s="8"/>
      <c r="O12" s="11"/>
      <c r="P12" s="11"/>
    </row>
    <row r="13" spans="2:17">
      <c r="B13" s="13">
        <v>2</v>
      </c>
      <c r="C13" s="387" t="s">
        <v>1051</v>
      </c>
      <c r="D13" s="119">
        <v>18380.343489999999</v>
      </c>
      <c r="E13" s="119">
        <v>6920.4714425864404</v>
      </c>
      <c r="F13" s="119">
        <v>14942.8</v>
      </c>
      <c r="G13" s="119">
        <v>11039.3</v>
      </c>
      <c r="H13" s="119">
        <v>2293</v>
      </c>
      <c r="J13" s="50"/>
      <c r="N13" s="13"/>
      <c r="O13" s="13"/>
      <c r="P13" s="13"/>
    </row>
    <row r="14" spans="2:17" ht="12.75">
      <c r="B14" s="13">
        <v>3</v>
      </c>
      <c r="C14" s="387" t="s">
        <v>1052</v>
      </c>
      <c r="D14" s="119">
        <v>-1956.102175</v>
      </c>
      <c r="E14" s="119">
        <v>-4859.9864519811272</v>
      </c>
      <c r="F14" s="119">
        <v>-3700.5000000000005</v>
      </c>
      <c r="G14" s="119">
        <v>-185.3</v>
      </c>
      <c r="H14" s="119">
        <v>-3366</v>
      </c>
      <c r="J14" s="50"/>
      <c r="N14" s="8"/>
      <c r="O14" s="11"/>
      <c r="P14" s="11"/>
    </row>
    <row r="15" spans="2:17">
      <c r="B15" s="13">
        <v>4</v>
      </c>
      <c r="C15" s="387" t="s">
        <v>1053</v>
      </c>
      <c r="D15" s="119">
        <v>1336.49512</v>
      </c>
      <c r="E15" s="119"/>
      <c r="F15" s="119"/>
      <c r="G15" s="119"/>
      <c r="H15" s="119"/>
      <c r="J15" s="50"/>
      <c r="N15" s="13"/>
      <c r="O15" s="13"/>
      <c r="P15" s="13"/>
    </row>
    <row r="16" spans="2:17" ht="12.75">
      <c r="B16" s="13">
        <v>5</v>
      </c>
      <c r="C16" s="387" t="s">
        <v>1054</v>
      </c>
      <c r="D16" s="119">
        <v>-9002.3213149999992</v>
      </c>
      <c r="E16" s="119"/>
      <c r="F16" s="119"/>
      <c r="G16" s="119"/>
      <c r="H16" s="119"/>
      <c r="J16" s="50"/>
      <c r="N16" s="8"/>
      <c r="O16" s="11"/>
      <c r="P16" s="11"/>
    </row>
    <row r="17" spans="2:17">
      <c r="B17" s="13">
        <v>6</v>
      </c>
      <c r="C17" s="387" t="s">
        <v>1055</v>
      </c>
      <c r="D17" s="52"/>
      <c r="E17" s="52"/>
      <c r="F17" s="119"/>
      <c r="G17" s="119"/>
      <c r="H17" s="119"/>
      <c r="J17" s="50"/>
      <c r="N17" s="13"/>
      <c r="O17" s="13"/>
      <c r="P17" s="13"/>
    </row>
    <row r="18" spans="2:17" ht="12.75">
      <c r="B18" s="13">
        <v>7</v>
      </c>
      <c r="C18" s="387" t="s">
        <v>1056</v>
      </c>
      <c r="D18" s="52">
        <v>17109.276000000002</v>
      </c>
      <c r="E18" s="52">
        <v>-3031.4511573508221</v>
      </c>
      <c r="F18" s="119">
        <v>-34.200000000000003</v>
      </c>
      <c r="G18" s="119">
        <v>1457.7</v>
      </c>
      <c r="H18" s="119">
        <v>1611</v>
      </c>
      <c r="J18" s="50"/>
      <c r="N18" s="8"/>
      <c r="O18" s="11"/>
      <c r="P18" s="11"/>
    </row>
    <row r="19" spans="2:17">
      <c r="B19" s="13">
        <v>8</v>
      </c>
      <c r="C19" s="319" t="s">
        <v>1057</v>
      </c>
      <c r="D19" s="52"/>
      <c r="E19" s="52"/>
      <c r="F19" s="119" t="s">
        <v>35</v>
      </c>
      <c r="G19" s="119">
        <v>1693.1864069499309</v>
      </c>
      <c r="H19" s="119"/>
      <c r="J19" s="50"/>
      <c r="N19" s="13"/>
      <c r="O19" s="13"/>
      <c r="P19" s="13"/>
    </row>
    <row r="20" spans="2:17" s="45" customFormat="1" ht="12.75">
      <c r="B20" s="875">
        <v>9</v>
      </c>
      <c r="C20" s="1134" t="s">
        <v>1058</v>
      </c>
      <c r="D20" s="1064">
        <v>606674.70499999996</v>
      </c>
      <c r="E20" s="1064">
        <v>580807.01383959851</v>
      </c>
      <c r="F20" s="1064">
        <v>581778</v>
      </c>
      <c r="G20" s="1064">
        <v>570569.88640694984</v>
      </c>
      <c r="H20" s="1064">
        <v>556565</v>
      </c>
      <c r="J20" s="53"/>
      <c r="N20" s="126"/>
      <c r="O20" s="127"/>
      <c r="P20" s="127"/>
    </row>
    <row r="21" spans="2:17">
      <c r="B21" s="829"/>
      <c r="H21" s="290"/>
      <c r="K21" s="50"/>
      <c r="O21" s="13"/>
      <c r="P21" s="13"/>
      <c r="Q21" s="13"/>
    </row>
    <row r="22" spans="2:17">
      <c r="B22" s="13"/>
    </row>
    <row r="23" spans="2:17">
      <c r="B23" s="13"/>
    </row>
    <row r="24" spans="2:17">
      <c r="B24" s="13"/>
    </row>
    <row r="25" spans="2:17">
      <c r="B25" s="13"/>
    </row>
    <row r="26" spans="2:17">
      <c r="B26" s="13"/>
    </row>
    <row r="27" spans="2:17">
      <c r="B27" s="13"/>
    </row>
    <row r="28" spans="2:17">
      <c r="B28" s="13"/>
    </row>
    <row r="29" spans="2:17">
      <c r="B29" s="13"/>
    </row>
    <row r="30" spans="2:17">
      <c r="B30" s="13"/>
    </row>
    <row r="31" spans="2:17">
      <c r="B31" s="13"/>
    </row>
    <row r="32" spans="2:17">
      <c r="B32" s="13"/>
    </row>
    <row r="33" spans="2:2">
      <c r="B33" s="13"/>
    </row>
    <row r="34" spans="2:2">
      <c r="B34" s="13"/>
    </row>
    <row r="35" spans="2:2">
      <c r="B35" s="13"/>
    </row>
    <row r="36" spans="2:2">
      <c r="B36" s="13"/>
    </row>
    <row r="37" spans="2:2">
      <c r="B37" s="13"/>
    </row>
    <row r="38" spans="2:2">
      <c r="B38" s="13"/>
    </row>
    <row r="39" spans="2:2">
      <c r="B39" s="13"/>
    </row>
    <row r="40" spans="2:2">
      <c r="B40" s="13"/>
    </row>
    <row r="41" spans="2:2">
      <c r="B41" s="13"/>
    </row>
    <row r="42" spans="2:2">
      <c r="B42" s="13"/>
    </row>
    <row r="43" spans="2:2">
      <c r="B43" s="13"/>
    </row>
    <row r="44" spans="2:2">
      <c r="B44" s="13"/>
    </row>
    <row r="45" spans="2:2">
      <c r="B45" s="13"/>
    </row>
    <row r="46" spans="2:2">
      <c r="B46" s="13"/>
    </row>
    <row r="47" spans="2:2">
      <c r="B47" s="13"/>
    </row>
    <row r="48" spans="2:2">
      <c r="B48" s="13"/>
    </row>
    <row r="49" spans="2:2">
      <c r="B49" s="13"/>
    </row>
    <row r="56" spans="2:2">
      <c r="B56" s="22"/>
    </row>
    <row r="57" spans="2:2">
      <c r="B57" s="22"/>
    </row>
    <row r="58" spans="2:2">
      <c r="B58" s="23"/>
    </row>
    <row r="59" spans="2:2">
      <c r="B59" s="13"/>
    </row>
    <row r="60" spans="2:2">
      <c r="B60" s="13"/>
    </row>
    <row r="61" spans="2:2">
      <c r="B61" s="13"/>
    </row>
    <row r="62" spans="2:2">
      <c r="B62" s="13"/>
    </row>
    <row r="63" spans="2:2">
      <c r="B63" s="13"/>
    </row>
    <row r="64" spans="2:2">
      <c r="B64" s="13"/>
    </row>
    <row r="65" spans="2:2">
      <c r="B65" s="13"/>
    </row>
    <row r="66" spans="2:2">
      <c r="B66" s="13"/>
    </row>
    <row r="67" spans="2:2">
      <c r="B67" s="25"/>
    </row>
    <row r="68" spans="2:2">
      <c r="B68" s="25"/>
    </row>
    <row r="69" spans="2:2">
      <c r="B69" s="25"/>
    </row>
    <row r="70" spans="2:2">
      <c r="B70" s="25"/>
    </row>
    <row r="71" spans="2:2">
      <c r="B71" s="25"/>
    </row>
    <row r="72" spans="2:2">
      <c r="B72" s="25"/>
    </row>
    <row r="73" spans="2:2">
      <c r="B73" s="25"/>
    </row>
    <row r="74" spans="2:2">
      <c r="B74" s="25"/>
    </row>
  </sheetData>
  <mergeCells count="5">
    <mergeCell ref="B7:H7"/>
    <mergeCell ref="B3:L3"/>
    <mergeCell ref="B11:C11"/>
    <mergeCell ref="D9:H9"/>
    <mergeCell ref="B6:D6"/>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dimension ref="A1:M116"/>
  <sheetViews>
    <sheetView showGridLines="0" showRowColHeaders="0" zoomScaleNormal="100" workbookViewId="0"/>
  </sheetViews>
  <sheetFormatPr baseColWidth="10" defaultColWidth="11.42578125" defaultRowHeight="11.25"/>
  <cols>
    <col min="1" max="1" width="2.7109375" style="961" customWidth="1"/>
    <col min="2" max="2" width="4.85546875" style="964" customWidth="1"/>
    <col min="3" max="3" width="3.5703125" style="964" customWidth="1"/>
    <col min="4" max="4" width="35.42578125" style="961" customWidth="1"/>
    <col min="5" max="10" width="14.42578125" style="961" customWidth="1"/>
    <col min="11" max="16384" width="11.42578125" style="961"/>
  </cols>
  <sheetData>
    <row r="1" spans="2:13" s="962" customFormat="1" ht="11.25" customHeight="1">
      <c r="B1" s="8"/>
      <c r="C1" s="8"/>
      <c r="D1" s="8"/>
      <c r="E1" s="8"/>
      <c r="F1" s="9"/>
      <c r="G1" s="9"/>
      <c r="H1" s="9"/>
      <c r="I1" s="10"/>
      <c r="J1" s="10"/>
      <c r="K1" s="10"/>
      <c r="L1" s="11"/>
      <c r="M1" s="11"/>
    </row>
    <row r="2" spans="2:13" s="962" customFormat="1" ht="5.25" customHeight="1">
      <c r="B2" s="8"/>
      <c r="C2" s="8"/>
      <c r="D2" s="8"/>
      <c r="E2" s="8"/>
      <c r="F2" s="9"/>
      <c r="G2" s="9"/>
      <c r="H2" s="9"/>
      <c r="I2" s="10"/>
      <c r="J2" s="10"/>
      <c r="K2" s="11"/>
      <c r="L2" s="11"/>
      <c r="M2" s="11"/>
    </row>
    <row r="3" spans="2:13" s="963" customFormat="1" ht="12.75" customHeight="1">
      <c r="B3" s="1289" t="s">
        <v>287</v>
      </c>
      <c r="C3" s="1289"/>
      <c r="D3" s="1290"/>
      <c r="E3" s="1290"/>
      <c r="F3" s="1290"/>
      <c r="G3" s="1290"/>
      <c r="H3" s="1290"/>
      <c r="I3" s="1290"/>
      <c r="J3" s="1290"/>
      <c r="K3" s="13"/>
      <c r="L3" s="13"/>
      <c r="M3" s="13"/>
    </row>
    <row r="4" spans="2:13" s="962" customFormat="1" ht="5.25" customHeight="1">
      <c r="B4" s="8"/>
      <c r="C4" s="8"/>
      <c r="D4" s="8"/>
      <c r="E4" s="8"/>
      <c r="F4" s="9"/>
      <c r="G4" s="9"/>
      <c r="H4" s="9"/>
      <c r="I4" s="10"/>
      <c r="J4" s="10"/>
      <c r="K4" s="11"/>
      <c r="L4" s="8"/>
      <c r="M4" s="8"/>
    </row>
    <row r="5" spans="2:13" s="7" customFormat="1" ht="15.75" customHeight="1">
      <c r="B5" s="15" t="s">
        <v>1059</v>
      </c>
      <c r="C5" s="15"/>
    </row>
    <row r="7" spans="2:13" ht="15" customHeight="1">
      <c r="B7" s="1322" t="s">
        <v>1060</v>
      </c>
      <c r="C7" s="1322"/>
      <c r="D7" s="1322"/>
      <c r="E7" s="1202"/>
      <c r="F7" s="405"/>
      <c r="G7" s="405"/>
      <c r="H7" s="405"/>
      <c r="I7" s="405"/>
      <c r="J7" s="32"/>
      <c r="K7" s="32"/>
      <c r="L7" s="32"/>
      <c r="M7" s="32"/>
    </row>
    <row r="8" spans="2:13" ht="15" customHeight="1">
      <c r="B8" s="217" t="s">
        <v>290</v>
      </c>
      <c r="C8" s="971"/>
      <c r="D8" s="972"/>
      <c r="E8"/>
      <c r="F8" s="405"/>
      <c r="G8" s="405"/>
      <c r="H8" s="405"/>
      <c r="I8" s="405"/>
      <c r="J8" s="32"/>
      <c r="K8" s="32"/>
      <c r="L8" s="32"/>
      <c r="M8" s="32"/>
    </row>
    <row r="9" spans="2:13" ht="11.25" customHeight="1">
      <c r="B9" s="1134" t="s">
        <v>29</v>
      </c>
      <c r="C9" s="1135"/>
      <c r="D9" s="1135"/>
      <c r="E9" s="1068" t="s">
        <v>297</v>
      </c>
      <c r="F9" s="1079" t="s">
        <v>299</v>
      </c>
      <c r="G9" s="1079" t="s">
        <v>301</v>
      </c>
      <c r="H9" s="1079" t="s">
        <v>303</v>
      </c>
      <c r="I9" s="1079" t="s">
        <v>308</v>
      </c>
      <c r="J9" s="1122" t="s">
        <v>315</v>
      </c>
      <c r="K9" s="32"/>
      <c r="L9" s="32"/>
      <c r="M9" s="32"/>
    </row>
    <row r="10" spans="2:13" ht="11.25" customHeight="1">
      <c r="B10" s="866" t="s">
        <v>1061</v>
      </c>
      <c r="C10" s="866"/>
      <c r="D10" s="884"/>
      <c r="E10" s="839" t="s">
        <v>1062</v>
      </c>
      <c r="F10" s="839" t="s">
        <v>1063</v>
      </c>
      <c r="G10" s="839" t="s">
        <v>907</v>
      </c>
      <c r="H10" s="839" t="s">
        <v>929</v>
      </c>
      <c r="I10" s="839" t="s">
        <v>930</v>
      </c>
      <c r="J10" s="839" t="s">
        <v>946</v>
      </c>
      <c r="K10" s="32"/>
      <c r="L10" s="32"/>
      <c r="M10" s="32"/>
    </row>
    <row r="11" spans="2:13" ht="11.25" customHeight="1">
      <c r="B11" s="153" t="s">
        <v>1064</v>
      </c>
      <c r="C11" s="153"/>
      <c r="D11" s="992" t="s">
        <v>1065</v>
      </c>
      <c r="E11" s="157" t="s">
        <v>934</v>
      </c>
      <c r="F11" s="157" t="s">
        <v>934</v>
      </c>
      <c r="G11" s="157" t="s">
        <v>952</v>
      </c>
      <c r="H11" s="157" t="s">
        <v>1066</v>
      </c>
      <c r="I11" s="157" t="s">
        <v>938</v>
      </c>
      <c r="J11" s="157" t="s">
        <v>945</v>
      </c>
      <c r="K11" s="32"/>
      <c r="L11" s="32"/>
      <c r="M11" s="32"/>
    </row>
    <row r="12" spans="2:13" ht="12" customHeight="1">
      <c r="B12" s="13">
        <v>1</v>
      </c>
      <c r="C12" s="13"/>
      <c r="D12" s="387" t="s">
        <v>1067</v>
      </c>
      <c r="E12" s="91"/>
      <c r="F12" s="91"/>
      <c r="G12" s="91">
        <v>50</v>
      </c>
      <c r="H12" s="91"/>
      <c r="I12" s="91"/>
      <c r="J12" s="91"/>
      <c r="K12" s="32"/>
      <c r="L12" s="32"/>
      <c r="M12" s="32"/>
    </row>
    <row r="13" spans="2:13" ht="12" customHeight="1">
      <c r="B13" s="13"/>
      <c r="C13" s="13"/>
      <c r="D13" s="387" t="s">
        <v>1068</v>
      </c>
      <c r="E13" s="91"/>
      <c r="F13" s="91"/>
      <c r="G13" s="91">
        <v>70</v>
      </c>
      <c r="H13" s="91"/>
      <c r="I13" s="91"/>
      <c r="J13" s="91"/>
      <c r="K13" s="32"/>
      <c r="L13" s="32"/>
      <c r="M13" s="32"/>
    </row>
    <row r="14" spans="2:13" ht="12" customHeight="1">
      <c r="B14" s="999">
        <v>2</v>
      </c>
      <c r="C14" s="999"/>
      <c r="D14" s="1000" t="s">
        <v>1067</v>
      </c>
      <c r="E14" s="1001">
        <v>160.81798900000001</v>
      </c>
      <c r="F14" s="1001">
        <v>19.182010999999999</v>
      </c>
      <c r="G14" s="1001">
        <v>70</v>
      </c>
      <c r="H14" s="1001">
        <v>164.654391</v>
      </c>
      <c r="I14" s="1001">
        <v>138.534865</v>
      </c>
      <c r="J14" s="1001">
        <v>0.30528699999999998</v>
      </c>
      <c r="K14" s="32"/>
      <c r="L14" s="32"/>
      <c r="M14" s="32"/>
    </row>
    <row r="15" spans="2:13" ht="12" customHeight="1">
      <c r="B15" s="13"/>
      <c r="C15" s="13"/>
      <c r="D15" s="387" t="s">
        <v>1068</v>
      </c>
      <c r="E15" s="91">
        <v>31.159793000000001</v>
      </c>
      <c r="F15" s="91">
        <v>299.37592000000001</v>
      </c>
      <c r="G15" s="91">
        <v>90</v>
      </c>
      <c r="H15" s="91">
        <v>180.84775300000001</v>
      </c>
      <c r="I15" s="91">
        <v>180.84775300000001</v>
      </c>
      <c r="J15" s="91">
        <v>0.46750199999999997</v>
      </c>
      <c r="K15" s="32"/>
      <c r="L15" s="32"/>
      <c r="M15" s="32"/>
    </row>
    <row r="16" spans="2:13" ht="12" customHeight="1">
      <c r="B16" s="999">
        <v>3</v>
      </c>
      <c r="C16" s="999"/>
      <c r="D16" s="1000" t="s">
        <v>1067</v>
      </c>
      <c r="E16" s="1001">
        <v>5.3574400000000004</v>
      </c>
      <c r="F16" s="1001"/>
      <c r="G16" s="1001">
        <v>115</v>
      </c>
      <c r="H16" s="1001">
        <v>5.3574400000000004</v>
      </c>
      <c r="I16" s="1001">
        <v>4.5442109999999998</v>
      </c>
      <c r="J16" s="1001">
        <v>2.4331999999999999E-2</v>
      </c>
      <c r="K16" s="32"/>
      <c r="L16" s="32"/>
      <c r="M16" s="32"/>
    </row>
    <row r="17" spans="2:13" ht="12" customHeight="1">
      <c r="B17" s="13"/>
      <c r="C17" s="13"/>
      <c r="D17" s="387" t="s">
        <v>1068</v>
      </c>
      <c r="E17" s="91">
        <v>0.45106600000000002</v>
      </c>
      <c r="F17" s="91">
        <v>6.0000000000000002E-6</v>
      </c>
      <c r="G17" s="91">
        <v>115</v>
      </c>
      <c r="H17" s="91">
        <v>0.451069</v>
      </c>
      <c r="I17" s="91">
        <v>0.34366999999999998</v>
      </c>
      <c r="J17" s="91">
        <v>7.6680000000000003E-3</v>
      </c>
      <c r="K17" s="32"/>
      <c r="L17" s="32"/>
      <c r="M17" s="32"/>
    </row>
    <row r="18" spans="2:13" ht="12" customHeight="1">
      <c r="B18" s="999">
        <v>4</v>
      </c>
      <c r="C18" s="999"/>
      <c r="D18" s="1000" t="s">
        <v>1067</v>
      </c>
      <c r="E18" s="1002"/>
      <c r="F18" s="1002"/>
      <c r="G18" s="1002">
        <v>250</v>
      </c>
      <c r="H18" s="1002"/>
      <c r="I18" s="1002"/>
      <c r="J18" s="1002"/>
      <c r="K18" s="32"/>
      <c r="L18" s="32"/>
      <c r="M18" s="32"/>
    </row>
    <row r="19" spans="2:13" ht="12" customHeight="1">
      <c r="B19" s="13"/>
      <c r="C19" s="13"/>
      <c r="D19" s="387" t="s">
        <v>1068</v>
      </c>
      <c r="E19" s="88"/>
      <c r="F19" s="88"/>
      <c r="G19" s="88">
        <v>250</v>
      </c>
      <c r="H19" s="88"/>
      <c r="I19" s="88"/>
      <c r="J19" s="88"/>
      <c r="K19" s="32"/>
      <c r="L19" s="32"/>
      <c r="M19" s="32"/>
    </row>
    <row r="20" spans="2:13" ht="12" customHeight="1">
      <c r="B20" s="1003">
        <v>5</v>
      </c>
      <c r="C20" s="999"/>
      <c r="D20" s="1000" t="s">
        <v>1067</v>
      </c>
      <c r="E20" s="1002"/>
      <c r="F20" s="1002"/>
      <c r="G20" s="1002"/>
      <c r="H20" s="1002"/>
      <c r="I20" s="1002"/>
      <c r="J20" s="1002"/>
      <c r="K20" s="32"/>
      <c r="L20" s="32"/>
      <c r="M20" s="32"/>
    </row>
    <row r="21" spans="2:13" ht="12" customHeight="1">
      <c r="B21" s="996"/>
      <c r="C21" s="997"/>
      <c r="D21" s="994" t="s">
        <v>1068</v>
      </c>
      <c r="E21" s="998"/>
      <c r="F21" s="998"/>
      <c r="G21" s="998"/>
      <c r="H21" s="998"/>
      <c r="I21" s="998"/>
      <c r="J21" s="998"/>
      <c r="K21" s="32"/>
      <c r="L21" s="32"/>
      <c r="M21" s="32"/>
    </row>
    <row r="22" spans="2:13" ht="12" customHeight="1">
      <c r="B22" s="38" t="s">
        <v>593</v>
      </c>
      <c r="C22" s="13"/>
      <c r="D22" s="387" t="s">
        <v>1067</v>
      </c>
      <c r="E22" s="88">
        <v>166.17542900000001</v>
      </c>
      <c r="F22" s="88">
        <v>19.182010999999999</v>
      </c>
      <c r="G22" s="88"/>
      <c r="H22" s="88">
        <v>170.011831</v>
      </c>
      <c r="I22" s="88">
        <v>143.07907599999999</v>
      </c>
      <c r="J22" s="88">
        <v>0.329619</v>
      </c>
      <c r="K22" s="32"/>
      <c r="L22" s="32"/>
      <c r="M22" s="32"/>
    </row>
    <row r="23" spans="2:13" ht="12" customHeight="1">
      <c r="B23" s="13"/>
      <c r="C23" s="13"/>
      <c r="D23" s="387" t="s">
        <v>1068</v>
      </c>
      <c r="E23" s="159">
        <v>31.610859000000001</v>
      </c>
      <c r="F23" s="159">
        <v>299.37592599999999</v>
      </c>
      <c r="G23" s="159"/>
      <c r="H23" s="159">
        <v>181.298822</v>
      </c>
      <c r="I23" s="159">
        <v>181.19142299999999</v>
      </c>
      <c r="J23" s="159">
        <v>0.47516999999999998</v>
      </c>
      <c r="K23" s="32"/>
      <c r="L23" s="32"/>
      <c r="M23" s="32"/>
    </row>
    <row r="24" spans="2:13" ht="20.100000000000001" customHeight="1">
      <c r="B24" s="829"/>
      <c r="C24" s="829"/>
      <c r="D24" s="884"/>
      <c r="E24" s="32"/>
      <c r="F24" s="32"/>
      <c r="G24" s="32"/>
      <c r="H24" s="32"/>
      <c r="I24" s="32"/>
      <c r="J24" s="32"/>
      <c r="K24" s="32"/>
      <c r="L24" s="32"/>
      <c r="M24" s="32"/>
    </row>
    <row r="25" spans="2:13" ht="15" customHeight="1">
      <c r="B25" s="1321" t="s">
        <v>1069</v>
      </c>
      <c r="C25" s="1321"/>
      <c r="D25" s="1321"/>
      <c r="E25" s="1307"/>
      <c r="F25" s="1307"/>
      <c r="G25" s="1307"/>
      <c r="H25" s="1307"/>
      <c r="I25" s="1307"/>
      <c r="J25" s="1307"/>
      <c r="K25" s="32"/>
      <c r="L25" s="32"/>
      <c r="M25" s="32"/>
    </row>
    <row r="26" spans="2:13" ht="15" customHeight="1">
      <c r="B26" s="217" t="s">
        <v>290</v>
      </c>
      <c r="C26" s="971"/>
      <c r="D26" s="972"/>
      <c r="E26"/>
      <c r="F26" s="405"/>
      <c r="G26" s="405"/>
      <c r="H26" s="405"/>
      <c r="I26" s="405"/>
      <c r="J26" s="32"/>
      <c r="K26" s="32"/>
      <c r="L26" s="32"/>
      <c r="M26" s="32"/>
    </row>
    <row r="27" spans="2:13" ht="12" customHeight="1">
      <c r="B27" s="1134" t="s">
        <v>29</v>
      </c>
      <c r="C27" s="1135"/>
      <c r="D27" s="1135"/>
      <c r="E27" s="1068" t="s">
        <v>297</v>
      </c>
      <c r="F27" s="1079" t="s">
        <v>299</v>
      </c>
      <c r="G27" s="1079" t="s">
        <v>301</v>
      </c>
      <c r="H27" s="1079" t="s">
        <v>303</v>
      </c>
      <c r="I27" s="1079" t="s">
        <v>308</v>
      </c>
      <c r="J27" s="1122" t="s">
        <v>315</v>
      </c>
      <c r="K27" s="32"/>
      <c r="L27" s="32"/>
      <c r="M27" s="32"/>
    </row>
    <row r="28" spans="2:13" ht="12" customHeight="1">
      <c r="B28" s="20" t="s">
        <v>1061</v>
      </c>
      <c r="C28" s="20"/>
      <c r="D28" s="32"/>
      <c r="E28" s="405" t="s">
        <v>1062</v>
      </c>
      <c r="F28" s="405" t="s">
        <v>1063</v>
      </c>
      <c r="G28" s="405" t="s">
        <v>907</v>
      </c>
      <c r="H28" s="405" t="s">
        <v>929</v>
      </c>
      <c r="I28" s="405" t="s">
        <v>930</v>
      </c>
      <c r="J28" s="405" t="s">
        <v>946</v>
      </c>
      <c r="K28" s="32"/>
      <c r="L28" s="32"/>
      <c r="M28" s="32"/>
    </row>
    <row r="29" spans="2:13" ht="12" customHeight="1">
      <c r="B29" s="153" t="s">
        <v>1064</v>
      </c>
      <c r="C29" s="153"/>
      <c r="D29" s="390" t="s">
        <v>1065</v>
      </c>
      <c r="E29" s="80" t="s">
        <v>934</v>
      </c>
      <c r="F29" s="80" t="s">
        <v>934</v>
      </c>
      <c r="G29" s="80" t="s">
        <v>952</v>
      </c>
      <c r="H29" s="80" t="s">
        <v>1066</v>
      </c>
      <c r="I29" s="80" t="s">
        <v>938</v>
      </c>
      <c r="J29" s="80" t="s">
        <v>945</v>
      </c>
      <c r="K29" s="32"/>
      <c r="L29" s="32"/>
      <c r="M29" s="32"/>
    </row>
    <row r="30" spans="2:13" ht="12" customHeight="1">
      <c r="B30" s="829">
        <v>1</v>
      </c>
      <c r="C30" s="829"/>
      <c r="D30" s="568" t="s">
        <v>1067</v>
      </c>
      <c r="E30" s="887"/>
      <c r="F30" s="887"/>
      <c r="G30" s="887">
        <v>50</v>
      </c>
      <c r="H30" s="887"/>
      <c r="I30" s="887"/>
      <c r="J30" s="887"/>
      <c r="K30" s="32"/>
      <c r="L30" s="32"/>
      <c r="M30" s="32"/>
    </row>
    <row r="31" spans="2:13" ht="12" customHeight="1">
      <c r="B31" s="13"/>
      <c r="C31" s="13"/>
      <c r="D31" s="387" t="s">
        <v>1068</v>
      </c>
      <c r="E31" s="91">
        <v>0.44230399999999997</v>
      </c>
      <c r="F31" s="91"/>
      <c r="G31" s="91">
        <v>70</v>
      </c>
      <c r="H31" s="91">
        <v>0.44230399999999997</v>
      </c>
      <c r="I31" s="91">
        <v>0.33699099999999999</v>
      </c>
      <c r="J31" s="91">
        <v>1.65E-4</v>
      </c>
      <c r="K31" s="32"/>
      <c r="L31" s="32"/>
      <c r="M31" s="32"/>
    </row>
    <row r="32" spans="2:13" ht="12" customHeight="1">
      <c r="B32" s="999">
        <v>2</v>
      </c>
      <c r="C32" s="999"/>
      <c r="D32" s="1000" t="s">
        <v>1067</v>
      </c>
      <c r="E32" s="1001">
        <v>2.2700999999999999E-2</v>
      </c>
      <c r="F32" s="1001"/>
      <c r="G32" s="1001">
        <v>70</v>
      </c>
      <c r="H32" s="1001">
        <v>2.2700999999999999E-2</v>
      </c>
      <c r="I32" s="1001">
        <v>1.7295999999999999E-2</v>
      </c>
      <c r="J32" s="1001">
        <v>6.6000000000000005E-5</v>
      </c>
      <c r="K32" s="32"/>
      <c r="L32" s="32"/>
      <c r="M32" s="32"/>
    </row>
    <row r="33" spans="1:13" ht="12" customHeight="1">
      <c r="A33" s="32"/>
      <c r="B33" s="13"/>
      <c r="C33" s="13"/>
      <c r="D33" s="387" t="s">
        <v>1068</v>
      </c>
      <c r="E33" s="91">
        <v>0.61995100000000003</v>
      </c>
      <c r="F33" s="91"/>
      <c r="G33" s="91">
        <v>90</v>
      </c>
      <c r="H33" s="91">
        <v>0.61995100000000003</v>
      </c>
      <c r="I33" s="91">
        <v>0.47233999999999998</v>
      </c>
      <c r="J33" s="91">
        <v>5.5199999999999997E-4</v>
      </c>
      <c r="K33" s="32"/>
      <c r="L33" s="32"/>
      <c r="M33" s="32"/>
    </row>
    <row r="34" spans="1:13" ht="12" customHeight="1">
      <c r="A34" s="32"/>
      <c r="B34" s="999">
        <v>3</v>
      </c>
      <c r="C34" s="999"/>
      <c r="D34" s="1000" t="s">
        <v>1067</v>
      </c>
      <c r="E34" s="1001"/>
      <c r="F34" s="1001"/>
      <c r="G34" s="1001">
        <v>115</v>
      </c>
      <c r="H34" s="1001"/>
      <c r="I34" s="1001"/>
      <c r="J34" s="1001"/>
      <c r="K34" s="32"/>
      <c r="L34" s="32"/>
      <c r="M34" s="32"/>
    </row>
    <row r="35" spans="1:13" ht="12" customHeight="1">
      <c r="A35" s="32"/>
      <c r="B35" s="13"/>
      <c r="C35" s="13"/>
      <c r="D35" s="387" t="s">
        <v>1068</v>
      </c>
      <c r="E35" s="91"/>
      <c r="F35" s="91"/>
      <c r="G35" s="91">
        <v>115</v>
      </c>
      <c r="H35" s="91"/>
      <c r="I35" s="91"/>
      <c r="J35" s="91"/>
      <c r="K35" s="32"/>
      <c r="L35" s="32"/>
      <c r="M35" s="32"/>
    </row>
    <row r="36" spans="1:13" ht="12" customHeight="1">
      <c r="A36" s="32"/>
      <c r="B36" s="999">
        <v>4</v>
      </c>
      <c r="C36" s="999"/>
      <c r="D36" s="1000" t="s">
        <v>1067</v>
      </c>
      <c r="E36" s="1002"/>
      <c r="F36" s="1002"/>
      <c r="G36" s="1002">
        <v>250</v>
      </c>
      <c r="H36" s="1002"/>
      <c r="I36" s="1002"/>
      <c r="J36" s="1002"/>
      <c r="K36" s="32"/>
      <c r="L36" s="32"/>
      <c r="M36" s="32"/>
    </row>
    <row r="37" spans="1:13" ht="12" customHeight="1">
      <c r="A37" s="32"/>
      <c r="B37" s="13"/>
      <c r="C37" s="13"/>
      <c r="D37" s="387" t="s">
        <v>1068</v>
      </c>
      <c r="E37" s="88"/>
      <c r="F37" s="88"/>
      <c r="G37" s="88">
        <v>250</v>
      </c>
      <c r="H37" s="88"/>
      <c r="I37" s="88"/>
      <c r="J37" s="88"/>
      <c r="K37" s="32"/>
      <c r="L37" s="32"/>
      <c r="M37" s="32"/>
    </row>
    <row r="38" spans="1:13" ht="12" customHeight="1">
      <c r="A38" s="32"/>
      <c r="B38" s="1003">
        <v>5</v>
      </c>
      <c r="C38" s="999"/>
      <c r="D38" s="1000" t="s">
        <v>1067</v>
      </c>
      <c r="E38" s="1001"/>
      <c r="F38" s="1001"/>
      <c r="G38" s="1002"/>
      <c r="H38" s="1001"/>
      <c r="I38" s="1001"/>
      <c r="J38" s="1001"/>
      <c r="K38" s="32"/>
      <c r="L38" s="32"/>
      <c r="M38" s="32"/>
    </row>
    <row r="39" spans="1:13">
      <c r="A39" s="32"/>
      <c r="B39" s="996"/>
      <c r="C39" s="997"/>
      <c r="D39" s="994" t="s">
        <v>1068</v>
      </c>
      <c r="E39" s="995"/>
      <c r="F39" s="995"/>
      <c r="G39" s="998"/>
      <c r="H39" s="995"/>
      <c r="I39" s="995"/>
      <c r="J39" s="995"/>
      <c r="K39" s="32"/>
      <c r="L39" s="32"/>
      <c r="M39" s="32"/>
    </row>
    <row r="40" spans="1:13">
      <c r="A40" s="32"/>
      <c r="B40" s="38" t="s">
        <v>593</v>
      </c>
      <c r="C40" s="13"/>
      <c r="D40" s="387" t="s">
        <v>1067</v>
      </c>
      <c r="E40" s="91">
        <v>2.2700999999999999E-2</v>
      </c>
      <c r="F40" s="91"/>
      <c r="G40" s="88"/>
      <c r="H40" s="91">
        <v>2.2700999999999999E-2</v>
      </c>
      <c r="I40" s="91">
        <v>1.7295999999999999E-2</v>
      </c>
      <c r="J40" s="91">
        <v>6.6000000000000005E-5</v>
      </c>
      <c r="K40" s="32"/>
      <c r="L40" s="32"/>
      <c r="M40" s="32"/>
    </row>
    <row r="41" spans="1:13">
      <c r="A41" s="32"/>
      <c r="B41" s="835"/>
      <c r="C41" s="835"/>
      <c r="D41" s="319" t="s">
        <v>1068</v>
      </c>
      <c r="E41" s="973">
        <v>1.0622549999999999</v>
      </c>
      <c r="F41" s="973"/>
      <c r="G41" s="159"/>
      <c r="H41" s="159">
        <v>1.0622549999999999</v>
      </c>
      <c r="I41" s="159">
        <v>0.80933100000000002</v>
      </c>
      <c r="J41" s="159">
        <v>7.1699999999999997E-4</v>
      </c>
      <c r="K41" s="32"/>
      <c r="L41" s="32"/>
      <c r="M41" s="32"/>
    </row>
    <row r="42" spans="1:13" ht="20.100000000000001" customHeight="1">
      <c r="A42" s="32"/>
      <c r="B42" s="13"/>
      <c r="C42" s="13"/>
      <c r="D42" s="32"/>
      <c r="E42" s="32"/>
      <c r="F42" s="32"/>
      <c r="G42" s="32"/>
      <c r="H42" s="32"/>
      <c r="I42" s="32"/>
      <c r="J42" s="32"/>
      <c r="K42" s="32"/>
      <c r="L42" s="32"/>
      <c r="M42" s="32"/>
    </row>
    <row r="43" spans="1:13" ht="15">
      <c r="A43" s="32"/>
      <c r="B43" s="1321" t="s">
        <v>1070</v>
      </c>
      <c r="C43" s="1321"/>
      <c r="D43" s="1321"/>
      <c r="E43" s="1307"/>
      <c r="F43" s="1307"/>
      <c r="G43" s="1307"/>
      <c r="H43" s="1307"/>
      <c r="I43" s="1307"/>
      <c r="J43" s="1307"/>
      <c r="K43" s="32"/>
      <c r="L43" s="32"/>
      <c r="M43" s="32"/>
    </row>
    <row r="44" spans="1:13" ht="15" customHeight="1">
      <c r="A44" s="32"/>
      <c r="B44" s="217" t="s">
        <v>290</v>
      </c>
      <c r="C44" s="971"/>
      <c r="D44" s="972"/>
      <c r="E44"/>
      <c r="F44" s="405"/>
      <c r="G44" s="405"/>
      <c r="H44" s="405"/>
      <c r="I44" s="405"/>
      <c r="J44" s="32"/>
      <c r="K44" s="32"/>
      <c r="L44" s="32"/>
      <c r="M44" s="32"/>
    </row>
    <row r="45" spans="1:13" ht="12">
      <c r="A45" s="32"/>
      <c r="B45" s="1134" t="s">
        <v>29</v>
      </c>
      <c r="C45" s="1135"/>
      <c r="D45" s="1135"/>
      <c r="E45" s="1068" t="s">
        <v>297</v>
      </c>
      <c r="F45" s="1079" t="s">
        <v>299</v>
      </c>
      <c r="G45" s="1079" t="s">
        <v>301</v>
      </c>
      <c r="H45" s="1079" t="s">
        <v>303</v>
      </c>
      <c r="I45" s="1079" t="s">
        <v>308</v>
      </c>
      <c r="J45" s="1122" t="s">
        <v>315</v>
      </c>
      <c r="K45" s="32"/>
      <c r="L45" s="32"/>
      <c r="M45" s="32"/>
    </row>
    <row r="46" spans="1:13" ht="11.25" customHeight="1">
      <c r="A46" s="32"/>
      <c r="B46" s="20" t="s">
        <v>1061</v>
      </c>
      <c r="C46" s="20"/>
      <c r="D46" s="32"/>
      <c r="E46" s="405" t="s">
        <v>1062</v>
      </c>
      <c r="F46" s="405" t="s">
        <v>1063</v>
      </c>
      <c r="G46" s="405" t="s">
        <v>907</v>
      </c>
      <c r="H46" s="405" t="s">
        <v>929</v>
      </c>
      <c r="I46" s="405" t="s">
        <v>930</v>
      </c>
      <c r="J46" s="405" t="s">
        <v>946</v>
      </c>
      <c r="K46" s="32"/>
      <c r="L46" s="32"/>
      <c r="M46" s="32"/>
    </row>
    <row r="47" spans="1:13" ht="11.25" customHeight="1">
      <c r="A47" s="32"/>
      <c r="B47" s="153" t="s">
        <v>1064</v>
      </c>
      <c r="C47" s="153"/>
      <c r="D47" s="390" t="s">
        <v>1065</v>
      </c>
      <c r="E47" s="80" t="s">
        <v>934</v>
      </c>
      <c r="F47" s="80" t="s">
        <v>934</v>
      </c>
      <c r="G47" s="80" t="s">
        <v>952</v>
      </c>
      <c r="H47" s="80" t="s">
        <v>1066</v>
      </c>
      <c r="I47" s="80" t="s">
        <v>938</v>
      </c>
      <c r="J47" s="80" t="s">
        <v>945</v>
      </c>
      <c r="K47" s="32"/>
      <c r="L47" s="32"/>
      <c r="M47" s="32"/>
    </row>
    <row r="48" spans="1:13">
      <c r="A48" s="32"/>
      <c r="B48" s="829">
        <v>1</v>
      </c>
      <c r="C48" s="829"/>
      <c r="D48" s="568" t="s">
        <v>1067</v>
      </c>
      <c r="E48" s="887"/>
      <c r="F48" s="887"/>
      <c r="G48" s="887">
        <v>50</v>
      </c>
      <c r="H48" s="887"/>
      <c r="I48" s="887"/>
      <c r="J48" s="887"/>
      <c r="K48" s="32"/>
      <c r="L48" s="32"/>
      <c r="M48" s="32"/>
    </row>
    <row r="49" spans="1:13">
      <c r="A49" s="32"/>
      <c r="B49" s="13"/>
      <c r="C49" s="13"/>
      <c r="D49" s="387" t="s">
        <v>1068</v>
      </c>
      <c r="E49" s="91">
        <v>27.644227000000001</v>
      </c>
      <c r="F49" s="91"/>
      <c r="G49" s="91">
        <v>70</v>
      </c>
      <c r="H49" s="91">
        <v>27.644227000000001</v>
      </c>
      <c r="I49" s="91">
        <v>20.452966</v>
      </c>
      <c r="J49" s="91">
        <v>9.2999999999999992E-3</v>
      </c>
      <c r="K49" s="32"/>
      <c r="L49" s="32"/>
      <c r="M49" s="32"/>
    </row>
    <row r="50" spans="1:13">
      <c r="A50" s="32"/>
      <c r="B50" s="999">
        <v>2</v>
      </c>
      <c r="C50" s="999"/>
      <c r="D50" s="1000" t="s">
        <v>1067</v>
      </c>
      <c r="E50" s="1001">
        <v>0.38115499999999902</v>
      </c>
      <c r="F50" s="1001">
        <v>17.5</v>
      </c>
      <c r="G50" s="1001">
        <v>70</v>
      </c>
      <c r="H50" s="1001">
        <v>9.1311549999999997</v>
      </c>
      <c r="I50" s="1001">
        <v>9.0722780000000007</v>
      </c>
      <c r="J50" s="1001">
        <v>6.1929999999999997E-3</v>
      </c>
      <c r="K50" s="32"/>
      <c r="L50" s="32"/>
      <c r="M50" s="32"/>
    </row>
    <row r="51" spans="1:13">
      <c r="A51" s="32"/>
      <c r="B51" s="13"/>
      <c r="C51" s="13"/>
      <c r="D51" s="387" t="s">
        <v>1068</v>
      </c>
      <c r="E51" s="91">
        <v>2.7317610000000001</v>
      </c>
      <c r="F51" s="91"/>
      <c r="G51" s="91">
        <v>90</v>
      </c>
      <c r="H51" s="91">
        <v>2.7317610000000001</v>
      </c>
      <c r="I51" s="91">
        <v>2.2531319999999999</v>
      </c>
      <c r="J51" s="91">
        <v>1.0154E-2</v>
      </c>
      <c r="K51" s="32"/>
      <c r="L51" s="32"/>
      <c r="M51" s="32"/>
    </row>
    <row r="52" spans="1:13">
      <c r="A52" s="32"/>
      <c r="B52" s="999">
        <v>3</v>
      </c>
      <c r="C52" s="999"/>
      <c r="D52" s="1000" t="s">
        <v>1067</v>
      </c>
      <c r="E52" s="1001">
        <v>351.95853599999998</v>
      </c>
      <c r="F52" s="1001"/>
      <c r="G52" s="1001">
        <v>115</v>
      </c>
      <c r="H52" s="1001">
        <v>351.95853599999998</v>
      </c>
      <c r="I52" s="1001">
        <v>351.913723</v>
      </c>
      <c r="J52" s="1001">
        <v>2.1505070000000002</v>
      </c>
      <c r="K52" s="32"/>
      <c r="L52" s="32"/>
      <c r="M52" s="32"/>
    </row>
    <row r="53" spans="1:13">
      <c r="A53" s="32"/>
      <c r="B53" s="13"/>
      <c r="C53" s="13"/>
      <c r="D53" s="387" t="s">
        <v>1068</v>
      </c>
      <c r="E53" s="91">
        <v>0.28848200000000002</v>
      </c>
      <c r="F53" s="91"/>
      <c r="G53" s="91">
        <v>115</v>
      </c>
      <c r="H53" s="91">
        <v>0.28848200000000002</v>
      </c>
      <c r="I53" s="91">
        <v>0.21979499999999999</v>
      </c>
      <c r="J53" s="91">
        <v>1.7830000000000001E-3</v>
      </c>
      <c r="K53" s="32"/>
      <c r="L53" s="32"/>
      <c r="M53" s="32"/>
    </row>
    <row r="54" spans="1:13">
      <c r="A54" s="32"/>
      <c r="B54" s="999">
        <v>4</v>
      </c>
      <c r="C54" s="999"/>
      <c r="D54" s="1000" t="s">
        <v>1067</v>
      </c>
      <c r="E54" s="1002"/>
      <c r="F54" s="1002"/>
      <c r="G54" s="1002">
        <v>250</v>
      </c>
      <c r="H54" s="1002"/>
      <c r="I54" s="1002"/>
      <c r="J54" s="1002"/>
      <c r="K54" s="32"/>
      <c r="L54" s="32"/>
      <c r="M54" s="32"/>
    </row>
    <row r="55" spans="1:13">
      <c r="A55" s="32"/>
      <c r="B55" s="13"/>
      <c r="C55" s="13"/>
      <c r="D55" s="387" t="s">
        <v>1068</v>
      </c>
      <c r="E55" s="88"/>
      <c r="F55" s="88"/>
      <c r="G55" s="88">
        <v>250</v>
      </c>
      <c r="H55" s="88"/>
      <c r="I55" s="88"/>
      <c r="J55" s="88"/>
      <c r="K55" s="32"/>
      <c r="L55" s="32"/>
      <c r="M55" s="32"/>
    </row>
    <row r="56" spans="1:13">
      <c r="A56" s="32"/>
      <c r="B56" s="1003">
        <v>5</v>
      </c>
      <c r="C56" s="999"/>
      <c r="D56" s="1000" t="s">
        <v>1067</v>
      </c>
      <c r="E56" s="1001"/>
      <c r="F56" s="1001"/>
      <c r="G56" s="1002"/>
      <c r="H56" s="1001"/>
      <c r="I56" s="1001"/>
      <c r="J56" s="1001"/>
      <c r="K56" s="32"/>
      <c r="L56" s="32"/>
      <c r="M56" s="32"/>
    </row>
    <row r="57" spans="1:13">
      <c r="A57" s="32"/>
      <c r="B57" s="32"/>
      <c r="C57" s="38"/>
      <c r="D57" s="387" t="s">
        <v>1068</v>
      </c>
      <c r="E57" s="91"/>
      <c r="F57" s="91"/>
      <c r="G57" s="88"/>
      <c r="H57" s="91"/>
      <c r="I57" s="91"/>
      <c r="J57" s="91"/>
      <c r="K57" s="32"/>
      <c r="L57" s="32"/>
      <c r="M57" s="32"/>
    </row>
    <row r="58" spans="1:13">
      <c r="A58" s="32"/>
      <c r="B58" s="1003" t="s">
        <v>593</v>
      </c>
      <c r="C58" s="999"/>
      <c r="D58" s="1000" t="s">
        <v>1067</v>
      </c>
      <c r="E58" s="1001">
        <v>352.33969100000002</v>
      </c>
      <c r="F58" s="1001">
        <v>17.5</v>
      </c>
      <c r="G58" s="1002"/>
      <c r="H58" s="1001">
        <v>361.08969100000002</v>
      </c>
      <c r="I58" s="1001">
        <v>360.98600099999999</v>
      </c>
      <c r="J58" s="1001">
        <v>2.1566999999999998</v>
      </c>
      <c r="K58" s="32"/>
      <c r="L58" s="32"/>
      <c r="M58" s="32"/>
    </row>
    <row r="59" spans="1:13">
      <c r="A59" s="32"/>
      <c r="B59" s="835"/>
      <c r="C59" s="835"/>
      <c r="D59" s="319" t="s">
        <v>1068</v>
      </c>
      <c r="E59" s="973">
        <v>30.664470000000001</v>
      </c>
      <c r="F59" s="973"/>
      <c r="G59" s="159"/>
      <c r="H59" s="973">
        <v>30.664470000000001</v>
      </c>
      <c r="I59" s="973">
        <v>22.925892999999999</v>
      </c>
      <c r="J59" s="973">
        <v>2.1236999999999999E-2</v>
      </c>
      <c r="K59" s="32"/>
      <c r="L59" s="32"/>
      <c r="M59" s="32"/>
    </row>
    <row r="60" spans="1:13" ht="15">
      <c r="A60" s="32"/>
      <c r="B60" s="13"/>
      <c r="C60" s="13"/>
      <c r="D60" s="32"/>
      <c r="E60" s="32"/>
      <c r="F60" s="32"/>
      <c r="G60" s="32"/>
      <c r="H60" s="61"/>
      <c r="I60" s="60"/>
      <c r="J60" s="7"/>
      <c r="K60" s="60"/>
      <c r="L60" s="60"/>
      <c r="M60" s="32"/>
    </row>
    <row r="61" spans="1:13" ht="15" customHeight="1">
      <c r="A61" s="32"/>
      <c r="B61" s="1321" t="s">
        <v>1071</v>
      </c>
      <c r="C61" s="1321"/>
      <c r="D61" s="1321"/>
      <c r="E61" s="1307"/>
      <c r="F61" s="1307"/>
      <c r="G61" s="1307"/>
      <c r="H61" s="1307"/>
      <c r="I61" s="1307"/>
      <c r="J61" s="1307"/>
      <c r="K61" s="32"/>
      <c r="L61" s="32"/>
      <c r="M61" s="32"/>
    </row>
    <row r="62" spans="1:13" ht="15" customHeight="1">
      <c r="A62" s="32"/>
      <c r="B62" s="217" t="s">
        <v>290</v>
      </c>
      <c r="C62" s="971"/>
      <c r="D62" s="972"/>
      <c r="E62"/>
      <c r="F62" s="405"/>
      <c r="G62" s="405"/>
      <c r="H62" s="405"/>
      <c r="I62" s="405"/>
      <c r="J62" s="32"/>
      <c r="K62" s="32"/>
      <c r="L62" s="32"/>
      <c r="M62" s="32"/>
    </row>
    <row r="63" spans="1:13" ht="12">
      <c r="A63" s="32"/>
      <c r="B63" s="1134" t="s">
        <v>29</v>
      </c>
      <c r="C63" s="1135"/>
      <c r="D63" s="1135"/>
      <c r="E63" s="1068" t="s">
        <v>297</v>
      </c>
      <c r="F63" s="1079" t="s">
        <v>299</v>
      </c>
      <c r="G63" s="1079" t="s">
        <v>301</v>
      </c>
      <c r="H63" s="1079" t="s">
        <v>303</v>
      </c>
      <c r="I63" s="1079" t="s">
        <v>308</v>
      </c>
      <c r="J63" s="1122" t="s">
        <v>315</v>
      </c>
      <c r="K63" s="32"/>
      <c r="L63" s="32"/>
      <c r="M63" s="32"/>
    </row>
    <row r="64" spans="1:13" ht="11.25" customHeight="1">
      <c r="A64" s="32"/>
      <c r="B64" s="20" t="s">
        <v>1061</v>
      </c>
      <c r="C64" s="20"/>
      <c r="D64" s="32"/>
      <c r="E64" s="405" t="s">
        <v>1062</v>
      </c>
      <c r="F64" s="405" t="s">
        <v>1063</v>
      </c>
      <c r="G64" s="405" t="s">
        <v>907</v>
      </c>
      <c r="H64" s="405" t="s">
        <v>929</v>
      </c>
      <c r="I64" s="405" t="s">
        <v>930</v>
      </c>
      <c r="J64" s="405" t="s">
        <v>946</v>
      </c>
      <c r="K64" s="32"/>
      <c r="L64" s="32"/>
      <c r="M64" s="32"/>
    </row>
    <row r="65" spans="1:13" ht="11.25" customHeight="1">
      <c r="A65" s="32"/>
      <c r="B65" s="153" t="s">
        <v>1064</v>
      </c>
      <c r="C65" s="153"/>
      <c r="D65" s="390" t="s">
        <v>1065</v>
      </c>
      <c r="E65" s="80" t="s">
        <v>934</v>
      </c>
      <c r="F65" s="80" t="s">
        <v>934</v>
      </c>
      <c r="G65" s="80" t="s">
        <v>952</v>
      </c>
      <c r="H65" s="80" t="s">
        <v>1066</v>
      </c>
      <c r="I65" s="80" t="s">
        <v>938</v>
      </c>
      <c r="J65" s="80" t="s">
        <v>945</v>
      </c>
      <c r="K65" s="32"/>
      <c r="L65" s="32"/>
      <c r="M65" s="32"/>
    </row>
    <row r="66" spans="1:13">
      <c r="A66" s="32"/>
      <c r="B66" s="829">
        <v>1</v>
      </c>
      <c r="C66" s="829"/>
      <c r="D66" s="568" t="s">
        <v>1067</v>
      </c>
      <c r="E66" s="887"/>
      <c r="F66" s="887"/>
      <c r="G66" s="887">
        <v>50</v>
      </c>
      <c r="H66" s="887"/>
      <c r="I66" s="887"/>
      <c r="J66" s="887"/>
      <c r="K66" s="32"/>
      <c r="L66" s="32"/>
      <c r="M66" s="32"/>
    </row>
    <row r="67" spans="1:13">
      <c r="A67" s="32"/>
      <c r="B67" s="13"/>
      <c r="C67" s="13"/>
      <c r="D67" s="387" t="s">
        <v>1068</v>
      </c>
      <c r="E67" s="91"/>
      <c r="F67" s="91"/>
      <c r="G67" s="91">
        <v>70</v>
      </c>
      <c r="H67" s="91"/>
      <c r="I67" s="91"/>
      <c r="J67" s="91"/>
      <c r="K67" s="32"/>
      <c r="L67" s="32"/>
      <c r="M67" s="32"/>
    </row>
    <row r="68" spans="1:13">
      <c r="A68" s="32"/>
      <c r="B68" s="999">
        <v>2</v>
      </c>
      <c r="C68" s="999"/>
      <c r="D68" s="1000" t="s">
        <v>1067</v>
      </c>
      <c r="E68" s="1001">
        <v>0.58387100000000003</v>
      </c>
      <c r="F68" s="1001">
        <v>0.01</v>
      </c>
      <c r="G68" s="1001">
        <v>70</v>
      </c>
      <c r="H68" s="1001">
        <v>0.58387100000000003</v>
      </c>
      <c r="I68" s="1001">
        <v>0.491116</v>
      </c>
      <c r="J68" s="1001">
        <v>9.6000000000000002E-4</v>
      </c>
      <c r="K68" s="32"/>
      <c r="L68" s="32"/>
      <c r="M68" s="32"/>
    </row>
    <row r="69" spans="1:13">
      <c r="A69" s="32"/>
      <c r="B69" s="13"/>
      <c r="C69" s="13"/>
      <c r="D69" s="387" t="s">
        <v>1068</v>
      </c>
      <c r="E69" s="91"/>
      <c r="F69" s="91"/>
      <c r="G69" s="91">
        <v>90</v>
      </c>
      <c r="H69" s="91"/>
      <c r="I69" s="91"/>
      <c r="J69" s="91"/>
      <c r="K69" s="32"/>
      <c r="L69" s="32"/>
      <c r="M69" s="32"/>
    </row>
    <row r="70" spans="1:13">
      <c r="A70" s="32"/>
      <c r="B70" s="999">
        <v>3</v>
      </c>
      <c r="C70" s="999"/>
      <c r="D70" s="1000" t="s">
        <v>1067</v>
      </c>
      <c r="E70" s="1001">
        <v>0.435336</v>
      </c>
      <c r="F70" s="1001">
        <v>7.7840000000000006E-2</v>
      </c>
      <c r="G70" s="1001">
        <v>115</v>
      </c>
      <c r="H70" s="1001">
        <v>0.45090400000000003</v>
      </c>
      <c r="I70" s="1001">
        <v>0.34354400000000002</v>
      </c>
      <c r="J70" s="1001">
        <v>4.7320000000000001E-3</v>
      </c>
      <c r="K70" s="32"/>
      <c r="L70" s="32"/>
      <c r="M70" s="32"/>
    </row>
    <row r="71" spans="1:13">
      <c r="A71" s="32"/>
      <c r="B71" s="13"/>
      <c r="C71" s="13"/>
      <c r="D71" s="387" t="s">
        <v>1068</v>
      </c>
      <c r="E71" s="91"/>
      <c r="F71" s="91"/>
      <c r="G71" s="91">
        <v>115</v>
      </c>
      <c r="H71" s="91"/>
      <c r="I71" s="91"/>
      <c r="J71" s="91"/>
      <c r="K71" s="32"/>
      <c r="L71" s="32"/>
      <c r="M71" s="32"/>
    </row>
    <row r="72" spans="1:13">
      <c r="A72" s="32"/>
      <c r="B72" s="999">
        <v>4</v>
      </c>
      <c r="C72" s="999"/>
      <c r="D72" s="1000" t="s">
        <v>1067</v>
      </c>
      <c r="E72" s="1002"/>
      <c r="F72" s="1002"/>
      <c r="G72" s="1002">
        <v>250</v>
      </c>
      <c r="H72" s="1002"/>
      <c r="I72" s="1002"/>
      <c r="J72" s="1002"/>
      <c r="K72" s="32"/>
      <c r="L72" s="32"/>
      <c r="M72" s="32"/>
    </row>
    <row r="73" spans="1:13">
      <c r="A73" s="32"/>
      <c r="B73" s="13"/>
      <c r="C73" s="13"/>
      <c r="D73" s="387" t="s">
        <v>1068</v>
      </c>
      <c r="E73" s="88"/>
      <c r="F73" s="88"/>
      <c r="G73" s="88">
        <v>250</v>
      </c>
      <c r="H73" s="88"/>
      <c r="I73" s="88"/>
      <c r="J73" s="88"/>
      <c r="K73" s="32"/>
      <c r="L73" s="32"/>
      <c r="M73" s="32"/>
    </row>
    <row r="74" spans="1:13">
      <c r="A74" s="32"/>
      <c r="B74" s="1003">
        <v>5</v>
      </c>
      <c r="C74" s="999"/>
      <c r="D74" s="1000" t="s">
        <v>1067</v>
      </c>
      <c r="E74" s="1001"/>
      <c r="F74" s="1001"/>
      <c r="G74" s="1002"/>
      <c r="H74" s="1001"/>
      <c r="I74" s="1001"/>
      <c r="J74" s="1001"/>
      <c r="K74" s="32"/>
      <c r="L74" s="32"/>
      <c r="M74" s="32"/>
    </row>
    <row r="75" spans="1:13">
      <c r="A75" s="32"/>
      <c r="B75" s="32"/>
      <c r="C75" s="38"/>
      <c r="D75" s="387" t="s">
        <v>1068</v>
      </c>
      <c r="E75" s="91"/>
      <c r="F75" s="91"/>
      <c r="G75" s="88"/>
      <c r="H75" s="91"/>
      <c r="I75" s="91"/>
      <c r="J75" s="91"/>
      <c r="K75" s="32"/>
      <c r="L75" s="32"/>
      <c r="M75" s="32"/>
    </row>
    <row r="76" spans="1:13">
      <c r="A76" s="32"/>
      <c r="B76" s="1003" t="s">
        <v>593</v>
      </c>
      <c r="C76" s="999"/>
      <c r="D76" s="1000" t="s">
        <v>1067</v>
      </c>
      <c r="E76" s="1001">
        <v>1.019207</v>
      </c>
      <c r="F76" s="1001">
        <v>8.7840000000000001E-2</v>
      </c>
      <c r="G76" s="1002"/>
      <c r="H76" s="1001">
        <v>1.034775</v>
      </c>
      <c r="I76" s="1001">
        <v>0.83465999999999996</v>
      </c>
      <c r="J76" s="1001">
        <v>5.692E-3</v>
      </c>
      <c r="K76" s="32"/>
      <c r="L76" s="32"/>
      <c r="M76" s="32"/>
    </row>
    <row r="77" spans="1:13">
      <c r="A77" s="32"/>
      <c r="B77" s="835"/>
      <c r="C77" s="835"/>
      <c r="D77" s="319" t="s">
        <v>1068</v>
      </c>
      <c r="E77" s="973"/>
      <c r="F77" s="973"/>
      <c r="G77" s="159"/>
      <c r="H77" s="973"/>
      <c r="I77" s="973"/>
      <c r="J77" s="973"/>
      <c r="K77" s="32"/>
      <c r="L77" s="32"/>
      <c r="M77" s="32"/>
    </row>
    <row r="78" spans="1:13" ht="15">
      <c r="A78" s="32"/>
      <c r="B78" s="13"/>
      <c r="C78" s="13"/>
      <c r="D78" s="32"/>
      <c r="E78" s="32"/>
      <c r="F78" s="32"/>
      <c r="G78" s="32"/>
      <c r="H78" s="61"/>
      <c r="I78" s="60"/>
      <c r="J78" s="7"/>
      <c r="K78" s="60"/>
      <c r="L78" s="60"/>
      <c r="M78" s="32"/>
    </row>
    <row r="79" spans="1:13" ht="15">
      <c r="A79" s="32"/>
      <c r="B79" s="13"/>
      <c r="C79" s="13"/>
      <c r="D79" s="32"/>
      <c r="E79" s="32"/>
      <c r="F79" s="32"/>
      <c r="G79" s="32"/>
      <c r="H79" s="61"/>
      <c r="I79" s="60"/>
      <c r="J79" s="7"/>
      <c r="K79" s="60"/>
      <c r="L79" s="60"/>
      <c r="M79" s="32"/>
    </row>
    <row r="80" spans="1:13" ht="15">
      <c r="A80" s="32"/>
      <c r="B80" s="13"/>
      <c r="C80" s="13"/>
      <c r="D80" s="32"/>
      <c r="E80" s="32"/>
      <c r="F80" s="32"/>
      <c r="G80" s="32"/>
      <c r="H80" s="24"/>
      <c r="I80" s="24"/>
      <c r="J80" s="7"/>
      <c r="K80" s="24"/>
      <c r="L80" s="24"/>
      <c r="M80" s="32"/>
    </row>
    <row r="81" spans="1:13" ht="15">
      <c r="A81" s="32"/>
      <c r="B81" s="13"/>
      <c r="C81" s="13"/>
      <c r="D81" s="32"/>
      <c r="E81" s="32"/>
      <c r="F81" s="32"/>
      <c r="G81" s="32"/>
      <c r="H81" s="63"/>
      <c r="I81" s="63"/>
      <c r="J81" s="58"/>
      <c r="K81" s="24"/>
      <c r="L81" s="63"/>
      <c r="M81" s="32"/>
    </row>
    <row r="82" spans="1:13">
      <c r="A82" s="32"/>
      <c r="B82" s="13"/>
      <c r="C82" s="13"/>
      <c r="D82" s="32"/>
      <c r="E82" s="32"/>
      <c r="F82" s="32"/>
      <c r="G82" s="32"/>
      <c r="H82" s="32"/>
      <c r="I82" s="32"/>
      <c r="J82" s="32"/>
      <c r="K82" s="32"/>
      <c r="L82" s="32"/>
      <c r="M82" s="32"/>
    </row>
    <row r="83" spans="1:13">
      <c r="A83" s="32"/>
      <c r="B83" s="13"/>
      <c r="C83" s="13"/>
      <c r="D83" s="32"/>
      <c r="E83" s="32"/>
      <c r="F83" s="32"/>
      <c r="G83" s="32"/>
      <c r="H83" s="32"/>
      <c r="I83" s="32"/>
      <c r="J83" s="32"/>
      <c r="K83" s="32"/>
      <c r="L83" s="32"/>
      <c r="M83" s="32"/>
    </row>
    <row r="84" spans="1:13">
      <c r="A84" s="32"/>
      <c r="B84" s="13"/>
      <c r="C84" s="13"/>
      <c r="D84" s="32"/>
      <c r="E84" s="32"/>
      <c r="F84" s="32"/>
      <c r="G84" s="32"/>
      <c r="H84" s="32"/>
      <c r="I84" s="32"/>
      <c r="J84" s="32"/>
      <c r="K84" s="32"/>
      <c r="L84" s="32"/>
      <c r="M84" s="32"/>
    </row>
    <row r="85" spans="1:13">
      <c r="A85" s="32"/>
      <c r="B85" s="13"/>
      <c r="C85" s="13"/>
      <c r="D85" s="32"/>
      <c r="E85" s="32"/>
      <c r="F85" s="32"/>
      <c r="G85" s="32"/>
      <c r="H85" s="32"/>
      <c r="I85" s="32"/>
      <c r="J85" s="32"/>
      <c r="K85" s="32"/>
      <c r="L85" s="32"/>
      <c r="M85" s="32"/>
    </row>
    <row r="86" spans="1:13">
      <c r="A86" s="32"/>
      <c r="B86" s="20"/>
      <c r="C86" s="20"/>
      <c r="D86" s="32"/>
      <c r="E86" s="32"/>
      <c r="F86" s="32"/>
      <c r="G86" s="32"/>
      <c r="H86" s="32"/>
      <c r="I86" s="32"/>
      <c r="J86" s="32"/>
      <c r="K86" s="32"/>
      <c r="L86" s="32"/>
      <c r="M86" s="32"/>
    </row>
    <row r="87" spans="1:13">
      <c r="A87" s="32"/>
      <c r="B87" s="20"/>
      <c r="C87" s="20"/>
      <c r="D87" s="32"/>
      <c r="E87" s="32"/>
      <c r="F87" s="32"/>
      <c r="G87" s="32"/>
      <c r="H87" s="32"/>
      <c r="I87" s="32"/>
      <c r="J87" s="32"/>
      <c r="K87" s="32"/>
      <c r="L87" s="32"/>
      <c r="M87" s="32"/>
    </row>
    <row r="88" spans="1:13">
      <c r="A88" s="32"/>
      <c r="B88" s="20"/>
      <c r="C88" s="20"/>
      <c r="D88" s="32"/>
      <c r="E88" s="32"/>
      <c r="F88" s="32"/>
      <c r="G88" s="32"/>
      <c r="H88" s="32"/>
      <c r="I88" s="32"/>
      <c r="J88" s="32"/>
      <c r="K88" s="32"/>
      <c r="L88" s="32"/>
      <c r="M88" s="32"/>
    </row>
    <row r="89" spans="1:13">
      <c r="A89" s="32"/>
      <c r="B89" s="20"/>
      <c r="C89" s="20"/>
      <c r="D89" s="32"/>
      <c r="E89" s="32"/>
      <c r="F89" s="32"/>
      <c r="G89" s="32"/>
      <c r="H89" s="32"/>
      <c r="I89" s="32"/>
      <c r="J89" s="32"/>
      <c r="K89" s="32"/>
      <c r="L89" s="32"/>
      <c r="M89" s="32"/>
    </row>
    <row r="90" spans="1:13">
      <c r="A90" s="32"/>
      <c r="B90" s="20"/>
      <c r="C90" s="20"/>
      <c r="D90" s="32"/>
      <c r="E90" s="32"/>
      <c r="F90" s="32"/>
      <c r="G90" s="32"/>
      <c r="H90" s="32"/>
      <c r="I90" s="32"/>
      <c r="J90" s="32"/>
      <c r="K90" s="32"/>
      <c r="L90" s="32"/>
      <c r="M90" s="32"/>
    </row>
    <row r="91" spans="1:13">
      <c r="A91" s="32"/>
      <c r="B91" s="20"/>
      <c r="C91" s="20"/>
      <c r="D91" s="32"/>
      <c r="E91" s="32"/>
      <c r="F91" s="32"/>
      <c r="G91" s="32"/>
      <c r="H91" s="32"/>
      <c r="I91" s="32"/>
      <c r="J91" s="32"/>
      <c r="K91" s="32"/>
      <c r="L91" s="32"/>
      <c r="M91" s="32"/>
    </row>
    <row r="92" spans="1:13">
      <c r="A92" s="32"/>
      <c r="B92" s="22"/>
      <c r="C92" s="22"/>
      <c r="D92" s="32"/>
      <c r="E92" s="32"/>
      <c r="F92" s="32"/>
      <c r="G92" s="32"/>
      <c r="H92" s="32"/>
      <c r="I92" s="32"/>
      <c r="J92" s="32"/>
      <c r="K92" s="32"/>
      <c r="L92" s="32"/>
      <c r="M92" s="32"/>
    </row>
    <row r="93" spans="1:13">
      <c r="A93" s="32"/>
      <c r="B93" s="22"/>
      <c r="C93" s="22"/>
      <c r="D93" s="32"/>
      <c r="E93" s="32"/>
      <c r="F93" s="32"/>
      <c r="G93" s="32"/>
      <c r="H93" s="32"/>
      <c r="I93" s="32"/>
      <c r="J93" s="32"/>
      <c r="K93" s="32"/>
      <c r="L93" s="32"/>
      <c r="M93" s="32"/>
    </row>
    <row r="94" spans="1:13">
      <c r="A94" s="32"/>
      <c r="B94" s="23"/>
      <c r="C94" s="23"/>
      <c r="D94" s="32"/>
      <c r="E94" s="32"/>
      <c r="F94" s="32"/>
      <c r="G94" s="32"/>
      <c r="H94" s="32"/>
      <c r="I94" s="32"/>
      <c r="J94" s="32"/>
      <c r="K94" s="32"/>
      <c r="L94" s="32"/>
      <c r="M94" s="32"/>
    </row>
    <row r="95" spans="1:13">
      <c r="A95" s="32"/>
      <c r="B95" s="13"/>
      <c r="C95" s="13"/>
      <c r="D95" s="32"/>
      <c r="E95" s="32"/>
      <c r="F95" s="32"/>
      <c r="G95" s="32"/>
      <c r="H95" s="32"/>
      <c r="I95" s="32"/>
      <c r="J95" s="32"/>
      <c r="K95" s="32"/>
      <c r="L95" s="32"/>
      <c r="M95" s="32"/>
    </row>
    <row r="96" spans="1:13">
      <c r="A96" s="32"/>
      <c r="B96" s="13"/>
      <c r="C96" s="13"/>
      <c r="D96" s="32"/>
      <c r="E96" s="32"/>
      <c r="F96" s="32"/>
      <c r="G96" s="32"/>
      <c r="H96" s="32"/>
      <c r="I96" s="32"/>
      <c r="J96" s="32"/>
      <c r="K96" s="32"/>
      <c r="L96" s="32"/>
      <c r="M96" s="32"/>
    </row>
    <row r="97" spans="1:13">
      <c r="A97" s="32"/>
      <c r="B97" s="13"/>
      <c r="C97" s="13"/>
      <c r="D97" s="32"/>
      <c r="E97" s="32"/>
      <c r="F97" s="32"/>
      <c r="G97" s="32"/>
      <c r="H97" s="32"/>
      <c r="I97" s="32"/>
      <c r="J97" s="32"/>
      <c r="K97" s="32"/>
      <c r="L97" s="32"/>
      <c r="M97" s="32"/>
    </row>
    <row r="98" spans="1:13">
      <c r="A98" s="32"/>
      <c r="B98" s="13"/>
      <c r="C98" s="13"/>
      <c r="D98" s="32"/>
      <c r="E98" s="32"/>
      <c r="F98" s="32"/>
      <c r="G98" s="32"/>
      <c r="H98" s="32"/>
      <c r="I98" s="32"/>
      <c r="J98" s="32"/>
      <c r="K98" s="32"/>
      <c r="L98" s="32"/>
      <c r="M98" s="32"/>
    </row>
    <row r="99" spans="1:13">
      <c r="A99" s="32"/>
      <c r="B99" s="13"/>
      <c r="C99" s="13"/>
      <c r="D99" s="32"/>
      <c r="E99" s="32"/>
      <c r="F99" s="32"/>
      <c r="G99" s="32"/>
      <c r="H99" s="32"/>
      <c r="I99" s="32"/>
      <c r="J99" s="32"/>
      <c r="K99" s="32"/>
      <c r="L99" s="32"/>
      <c r="M99" s="32"/>
    </row>
    <row r="100" spans="1:13">
      <c r="A100" s="32"/>
      <c r="B100" s="13"/>
      <c r="C100" s="13"/>
      <c r="D100" s="32"/>
      <c r="E100" s="32"/>
      <c r="F100" s="32"/>
      <c r="G100" s="32"/>
      <c r="H100" s="32"/>
      <c r="I100" s="32"/>
      <c r="J100" s="32"/>
      <c r="K100" s="32"/>
      <c r="L100" s="32"/>
      <c r="M100" s="32"/>
    </row>
    <row r="101" spans="1:13">
      <c r="A101" s="32"/>
      <c r="B101" s="13"/>
      <c r="C101" s="13"/>
      <c r="D101" s="32"/>
      <c r="E101" s="32"/>
      <c r="F101" s="32"/>
      <c r="G101" s="32"/>
      <c r="H101" s="32"/>
      <c r="I101" s="32"/>
      <c r="J101" s="32"/>
      <c r="K101" s="32"/>
      <c r="L101" s="32"/>
      <c r="M101" s="32"/>
    </row>
    <row r="102" spans="1:13">
      <c r="A102" s="32"/>
      <c r="B102" s="13"/>
      <c r="C102" s="13"/>
      <c r="D102" s="32"/>
      <c r="E102" s="32"/>
      <c r="F102" s="32"/>
      <c r="G102" s="32"/>
      <c r="H102" s="32"/>
      <c r="I102" s="32"/>
      <c r="J102" s="32"/>
      <c r="K102" s="32"/>
      <c r="L102" s="32"/>
      <c r="M102" s="32"/>
    </row>
    <row r="103" spans="1:13">
      <c r="A103" s="32"/>
      <c r="B103" s="25"/>
      <c r="C103" s="25"/>
      <c r="D103" s="32"/>
      <c r="E103" s="32"/>
      <c r="F103" s="32"/>
      <c r="G103" s="32"/>
      <c r="H103" s="32"/>
      <c r="I103" s="32"/>
      <c r="J103" s="32"/>
      <c r="K103" s="32"/>
      <c r="L103" s="32"/>
      <c r="M103" s="32"/>
    </row>
    <row r="104" spans="1:13">
      <c r="A104" s="32"/>
      <c r="B104" s="25"/>
      <c r="C104" s="25"/>
      <c r="D104" s="32"/>
      <c r="E104" s="32"/>
      <c r="F104" s="32"/>
      <c r="G104" s="32"/>
      <c r="H104" s="32"/>
      <c r="I104" s="32"/>
      <c r="J104" s="32"/>
      <c r="K104" s="32"/>
      <c r="L104" s="32"/>
      <c r="M104" s="32"/>
    </row>
    <row r="105" spans="1:13">
      <c r="A105" s="32"/>
      <c r="B105" s="25"/>
      <c r="C105" s="25"/>
      <c r="D105" s="32"/>
      <c r="E105" s="32"/>
      <c r="F105" s="32"/>
      <c r="G105" s="32"/>
      <c r="H105" s="32"/>
      <c r="I105" s="32"/>
      <c r="J105" s="32"/>
      <c r="K105" s="32"/>
      <c r="L105" s="32"/>
      <c r="M105" s="32"/>
    </row>
    <row r="106" spans="1:13">
      <c r="A106" s="32"/>
      <c r="B106" s="25"/>
      <c r="C106" s="25"/>
      <c r="D106" s="32"/>
      <c r="E106" s="32"/>
      <c r="F106" s="32"/>
      <c r="G106" s="32"/>
      <c r="H106" s="32"/>
      <c r="I106" s="32"/>
      <c r="J106" s="32"/>
      <c r="K106" s="32"/>
      <c r="L106" s="32"/>
      <c r="M106" s="32"/>
    </row>
    <row r="107" spans="1:13">
      <c r="A107" s="32"/>
      <c r="B107" s="25"/>
      <c r="C107" s="25"/>
      <c r="D107" s="32"/>
      <c r="E107" s="32"/>
      <c r="F107" s="32"/>
      <c r="G107" s="32"/>
      <c r="H107" s="32"/>
      <c r="I107" s="32"/>
      <c r="J107" s="32"/>
      <c r="K107" s="32"/>
      <c r="L107" s="32"/>
      <c r="M107" s="32"/>
    </row>
    <row r="108" spans="1:13">
      <c r="A108" s="32"/>
      <c r="B108" s="25"/>
      <c r="C108" s="25"/>
      <c r="D108" s="32"/>
      <c r="E108" s="32"/>
      <c r="F108" s="32"/>
      <c r="G108" s="32"/>
      <c r="H108" s="32"/>
      <c r="I108" s="32"/>
      <c r="J108" s="32"/>
      <c r="K108" s="32"/>
      <c r="L108" s="32"/>
      <c r="M108" s="32"/>
    </row>
    <row r="109" spans="1:13">
      <c r="A109" s="32"/>
      <c r="B109" s="25"/>
      <c r="C109" s="25"/>
      <c r="D109" s="32"/>
      <c r="E109" s="32"/>
      <c r="F109" s="32"/>
      <c r="G109" s="32"/>
      <c r="H109" s="32"/>
      <c r="I109" s="32"/>
      <c r="J109" s="32"/>
      <c r="K109" s="32"/>
      <c r="L109" s="32"/>
      <c r="M109" s="32"/>
    </row>
    <row r="110" spans="1:13">
      <c r="A110" s="32"/>
      <c r="B110" s="25"/>
      <c r="C110" s="25"/>
      <c r="D110" s="32"/>
      <c r="E110" s="32"/>
      <c r="F110" s="32"/>
      <c r="G110" s="32"/>
      <c r="H110" s="32"/>
      <c r="I110" s="32"/>
      <c r="J110" s="32"/>
      <c r="K110" s="32"/>
      <c r="L110" s="32"/>
      <c r="M110" s="32"/>
    </row>
    <row r="111" spans="1:13">
      <c r="A111" s="32"/>
      <c r="B111" s="20"/>
      <c r="C111" s="20"/>
      <c r="D111" s="32"/>
      <c r="E111" s="32"/>
      <c r="F111" s="32"/>
      <c r="G111" s="32"/>
      <c r="H111" s="32"/>
      <c r="I111" s="32"/>
      <c r="J111" s="32"/>
      <c r="K111" s="32"/>
      <c r="L111" s="32"/>
      <c r="M111" s="32"/>
    </row>
    <row r="112" spans="1:13">
      <c r="A112" s="32"/>
      <c r="B112" s="20"/>
      <c r="C112" s="20"/>
      <c r="D112" s="32"/>
      <c r="E112" s="32"/>
      <c r="F112" s="32"/>
      <c r="G112" s="32"/>
      <c r="H112" s="32"/>
      <c r="I112" s="32"/>
      <c r="J112" s="32"/>
      <c r="K112" s="32"/>
      <c r="L112" s="32"/>
      <c r="M112" s="32"/>
    </row>
    <row r="113" spans="1:13">
      <c r="A113" s="32"/>
      <c r="B113" s="20"/>
      <c r="C113" s="20"/>
      <c r="D113" s="32"/>
      <c r="E113" s="32"/>
      <c r="F113" s="32"/>
      <c r="G113" s="32"/>
      <c r="H113" s="32"/>
      <c r="I113" s="32"/>
      <c r="J113" s="32"/>
      <c r="K113" s="32"/>
      <c r="L113" s="32"/>
      <c r="M113" s="32"/>
    </row>
    <row r="114" spans="1:13">
      <c r="A114" s="32"/>
      <c r="B114" s="20"/>
      <c r="C114" s="20"/>
      <c r="D114" s="32"/>
      <c r="E114" s="32"/>
      <c r="F114" s="32"/>
      <c r="G114" s="32"/>
      <c r="H114" s="32"/>
      <c r="I114" s="32"/>
      <c r="J114" s="32"/>
      <c r="K114" s="32"/>
      <c r="L114" s="32"/>
      <c r="M114" s="32"/>
    </row>
    <row r="115" spans="1:13">
      <c r="A115" s="32"/>
      <c r="B115" s="20"/>
      <c r="C115" s="20"/>
      <c r="D115" s="32"/>
      <c r="E115" s="32"/>
      <c r="F115" s="32"/>
      <c r="G115" s="32"/>
      <c r="H115" s="32"/>
      <c r="I115" s="32"/>
      <c r="J115" s="32"/>
      <c r="K115" s="32"/>
      <c r="L115" s="32"/>
      <c r="M115" s="32"/>
    </row>
    <row r="116" spans="1:13">
      <c r="A116" s="32"/>
      <c r="B116" s="20"/>
      <c r="C116" s="20"/>
      <c r="D116" s="32"/>
      <c r="E116" s="32"/>
      <c r="F116" s="32"/>
      <c r="G116" s="32"/>
      <c r="H116" s="32"/>
      <c r="I116" s="32"/>
      <c r="J116" s="32"/>
      <c r="K116" s="32"/>
      <c r="L116" s="32"/>
      <c r="M116" s="32"/>
    </row>
  </sheetData>
  <mergeCells count="5">
    <mergeCell ref="B43:J43"/>
    <mergeCell ref="B3:J3"/>
    <mergeCell ref="B7:E7"/>
    <mergeCell ref="B25:J25"/>
    <mergeCell ref="B61:J61"/>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P67"/>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40.85546875" style="32" customWidth="1"/>
    <col min="4" max="11" width="14.85546875" style="32" customWidth="1"/>
    <col min="12" max="16384" width="11.42578125" style="32"/>
  </cols>
  <sheetData>
    <row r="1" spans="1:13" s="11" customFormat="1" ht="11.25" customHeight="1">
      <c r="A1" s="8"/>
      <c r="B1" s="8"/>
      <c r="C1" s="8"/>
      <c r="D1" s="9"/>
      <c r="E1" s="9"/>
      <c r="F1" s="9"/>
      <c r="G1" s="9"/>
      <c r="H1" s="9"/>
      <c r="I1" s="9"/>
      <c r="J1" s="9"/>
      <c r="K1" s="9"/>
    </row>
    <row r="2" spans="1:13" s="11" customFormat="1" ht="5.25" customHeight="1">
      <c r="A2" s="8"/>
      <c r="B2" s="8"/>
      <c r="C2" s="8"/>
      <c r="D2" s="9"/>
      <c r="E2" s="9"/>
      <c r="F2" s="10"/>
      <c r="G2" s="10"/>
      <c r="H2" s="10"/>
    </row>
    <row r="3" spans="1:13" s="13" customFormat="1" ht="12.75" customHeight="1">
      <c r="A3" s="12"/>
      <c r="B3" s="1204" t="s">
        <v>287</v>
      </c>
      <c r="C3" s="1204"/>
      <c r="D3" s="1204"/>
      <c r="E3" s="1204"/>
      <c r="F3" s="1204"/>
      <c r="G3" s="1204"/>
      <c r="H3" s="1204"/>
    </row>
    <row r="4" spans="1:13" s="11" customFormat="1" ht="5.25" customHeight="1">
      <c r="A4" s="8"/>
      <c r="B4" s="8"/>
      <c r="C4" s="8"/>
      <c r="D4" s="9"/>
      <c r="E4" s="9"/>
      <c r="F4" s="10"/>
      <c r="G4" s="10"/>
      <c r="H4" s="10"/>
      <c r="J4" s="8"/>
      <c r="K4" s="8"/>
    </row>
    <row r="5" spans="1:13" s="7" customFormat="1" ht="15.75" customHeight="1">
      <c r="A5" s="14"/>
      <c r="B5" s="15" t="s">
        <v>1072</v>
      </c>
    </row>
    <row r="6" spans="1:13" s="7" customFormat="1" ht="11.25" customHeight="1">
      <c r="A6" s="14"/>
      <c r="B6" s="15"/>
    </row>
    <row r="7" spans="1:13" s="7" customFormat="1" ht="11.25" customHeight="1">
      <c r="A7" s="14"/>
      <c r="B7" s="1207" t="s">
        <v>1073</v>
      </c>
      <c r="C7" s="1207"/>
      <c r="D7" s="1207"/>
      <c r="E7" s="1207"/>
      <c r="F7" s="1207"/>
      <c r="G7" s="1207"/>
      <c r="H7" s="1207"/>
      <c r="I7" s="1207"/>
      <c r="J7" s="1207"/>
    </row>
    <row r="9" spans="1:13" ht="11.25" customHeight="1">
      <c r="A9" s="17"/>
      <c r="B9" s="1297" t="s">
        <v>29</v>
      </c>
      <c r="C9" s="1297"/>
      <c r="D9" s="1114" t="s">
        <v>297</v>
      </c>
      <c r="E9" s="1114" t="s">
        <v>299</v>
      </c>
      <c r="F9" s="1114" t="s">
        <v>301</v>
      </c>
      <c r="G9" s="1114" t="s">
        <v>303</v>
      </c>
      <c r="H9" s="1114" t="s">
        <v>308</v>
      </c>
      <c r="I9" s="1114" t="s">
        <v>315</v>
      </c>
      <c r="J9" s="1114" t="s">
        <v>317</v>
      </c>
      <c r="K9" s="1114" t="s">
        <v>322</v>
      </c>
    </row>
    <row r="10" spans="1:13" ht="11.25" customHeight="1">
      <c r="A10" s="17"/>
      <c r="B10" s="500"/>
      <c r="C10" s="500"/>
      <c r="D10" s="884"/>
      <c r="E10" s="884"/>
      <c r="F10" s="839"/>
      <c r="G10" s="405" t="s">
        <v>1074</v>
      </c>
      <c r="J10" s="839"/>
      <c r="K10" s="839"/>
    </row>
    <row r="11" spans="1:13" ht="11.25" customHeight="1">
      <c r="A11" s="17"/>
      <c r="B11" s="500"/>
      <c r="C11" s="500"/>
      <c r="D11" s="405" t="s">
        <v>1075</v>
      </c>
      <c r="E11" s="405" t="s">
        <v>1076</v>
      </c>
      <c r="G11" s="405" t="s">
        <v>1077</v>
      </c>
      <c r="H11" s="405" t="s">
        <v>1078</v>
      </c>
      <c r="I11" s="405" t="s">
        <v>1078</v>
      </c>
      <c r="J11" s="405"/>
      <c r="K11" s="405"/>
    </row>
    <row r="12" spans="1:13" ht="11.25" customHeight="1">
      <c r="A12" s="17"/>
      <c r="B12" s="1232" t="s">
        <v>290</v>
      </c>
      <c r="C12" s="1232"/>
      <c r="D12" s="405" t="s">
        <v>1079</v>
      </c>
      <c r="E12" s="754" t="s">
        <v>1080</v>
      </c>
      <c r="F12" s="405" t="s">
        <v>1081</v>
      </c>
      <c r="G12" s="754" t="s">
        <v>1082</v>
      </c>
      <c r="H12" s="405" t="s">
        <v>1083</v>
      </c>
      <c r="I12" s="405" t="s">
        <v>1084</v>
      </c>
      <c r="J12" s="754" t="s">
        <v>1078</v>
      </c>
      <c r="K12" s="754" t="s">
        <v>557</v>
      </c>
    </row>
    <row r="13" spans="1:13" ht="11.25" customHeight="1">
      <c r="A13" s="13"/>
      <c r="B13" s="567" t="s">
        <v>1085</v>
      </c>
      <c r="C13" s="568" t="s">
        <v>1086</v>
      </c>
      <c r="D13" s="885">
        <v>509.0353465064</v>
      </c>
      <c r="E13" s="810">
        <v>261.06434605068</v>
      </c>
      <c r="F13" s="886"/>
      <c r="G13" s="967">
        <v>1.4</v>
      </c>
      <c r="H13" s="887">
        <v>806.24591472520001</v>
      </c>
      <c r="I13" s="888">
        <v>802.25180341032001</v>
      </c>
      <c r="J13" s="888">
        <v>802.25180341032001</v>
      </c>
      <c r="K13" s="888">
        <v>262.07989896392002</v>
      </c>
      <c r="M13" s="43"/>
    </row>
    <row r="14" spans="1:13" ht="11.25" customHeight="1">
      <c r="A14" s="13"/>
      <c r="B14" s="499" t="s">
        <v>1087</v>
      </c>
      <c r="C14" s="387" t="s">
        <v>1088</v>
      </c>
      <c r="D14" s="811">
        <v>5.0192026567200001</v>
      </c>
      <c r="E14" s="811">
        <v>134.70872351957999</v>
      </c>
      <c r="F14" s="100"/>
      <c r="G14" s="968">
        <v>1.4</v>
      </c>
      <c r="H14" s="91">
        <v>517.11592231949999</v>
      </c>
      <c r="I14" s="88">
        <v>189.05663340312</v>
      </c>
      <c r="J14" s="88">
        <v>189.05663340312</v>
      </c>
      <c r="K14" s="88">
        <v>116.26789274058</v>
      </c>
      <c r="M14" s="43"/>
    </row>
    <row r="15" spans="1:13" ht="11.25" customHeight="1">
      <c r="A15" s="13"/>
      <c r="B15" s="499">
        <v>1</v>
      </c>
      <c r="C15" s="387" t="s">
        <v>1089</v>
      </c>
      <c r="D15" s="811">
        <v>31453.852207</v>
      </c>
      <c r="E15" s="811">
        <v>10306.284603</v>
      </c>
      <c r="F15" s="100"/>
      <c r="G15" s="968">
        <v>1.4</v>
      </c>
      <c r="H15" s="91">
        <v>63485.539397</v>
      </c>
      <c r="I15" s="88">
        <v>58464.191533999998</v>
      </c>
      <c r="J15" s="88">
        <v>58450.876894000001</v>
      </c>
      <c r="K15" s="88">
        <v>11760.497915</v>
      </c>
    </row>
    <row r="16" spans="1:13" ht="11.25" customHeight="1">
      <c r="A16" s="13"/>
      <c r="B16" s="499">
        <v>2</v>
      </c>
      <c r="C16" s="387" t="s">
        <v>1090</v>
      </c>
      <c r="D16" s="101"/>
      <c r="E16" s="100"/>
      <c r="F16" s="91">
        <v>22109.720398000001</v>
      </c>
      <c r="G16" s="969">
        <v>1.4</v>
      </c>
      <c r="H16" s="91">
        <v>73794.424570999996</v>
      </c>
      <c r="I16" s="88">
        <v>30953.608557</v>
      </c>
      <c r="J16" s="88">
        <v>30787.756947999998</v>
      </c>
      <c r="K16" s="88">
        <v>13210.547533999999</v>
      </c>
    </row>
    <row r="17" spans="1:16" ht="11.25" customHeight="1">
      <c r="A17" s="13"/>
      <c r="B17" s="499" t="s">
        <v>1091</v>
      </c>
      <c r="C17" s="502" t="s">
        <v>1092</v>
      </c>
      <c r="D17" s="750"/>
      <c r="E17" s="751"/>
      <c r="F17" s="752"/>
      <c r="G17" s="751"/>
      <c r="H17" s="752"/>
      <c r="I17" s="753"/>
      <c r="J17" s="753"/>
      <c r="K17" s="753"/>
    </row>
    <row r="18" spans="1:16" ht="11.25" customHeight="1">
      <c r="A18" s="13"/>
      <c r="B18" s="499" t="s">
        <v>1093</v>
      </c>
      <c r="C18" s="502" t="s">
        <v>1094</v>
      </c>
      <c r="D18" s="750"/>
      <c r="E18" s="751"/>
      <c r="F18" s="752">
        <v>22109.720398000001</v>
      </c>
      <c r="G18" s="751"/>
      <c r="H18" s="752">
        <v>73794.424570999996</v>
      </c>
      <c r="I18" s="753">
        <v>30953.608557</v>
      </c>
      <c r="J18" s="753">
        <v>30787.756947999998</v>
      </c>
      <c r="K18" s="753">
        <v>13210.547533999999</v>
      </c>
    </row>
    <row r="19" spans="1:16" ht="11.25" customHeight="1">
      <c r="A19" s="13"/>
      <c r="B19" s="212" t="s">
        <v>1095</v>
      </c>
      <c r="C19" s="502" t="s">
        <v>1096</v>
      </c>
      <c r="D19" s="750"/>
      <c r="E19" s="751"/>
      <c r="F19" s="752"/>
      <c r="G19" s="751"/>
      <c r="H19" s="752"/>
      <c r="I19" s="753"/>
      <c r="J19" s="753"/>
      <c r="K19" s="753"/>
    </row>
    <row r="20" spans="1:16" ht="11.25" customHeight="1">
      <c r="A20" s="13"/>
      <c r="B20" s="212">
        <v>3</v>
      </c>
      <c r="C20" s="387" t="s">
        <v>1097</v>
      </c>
      <c r="D20" s="101"/>
      <c r="E20" s="100"/>
      <c r="F20" s="100"/>
      <c r="G20" s="100"/>
      <c r="H20" s="91"/>
      <c r="I20" s="88"/>
      <c r="J20" s="88"/>
      <c r="K20" s="88"/>
    </row>
    <row r="21" spans="1:16" ht="11.25" customHeight="1">
      <c r="A21" s="13"/>
      <c r="B21" s="499">
        <v>4</v>
      </c>
      <c r="C21" s="387" t="s">
        <v>1098</v>
      </c>
      <c r="D21" s="101"/>
      <c r="E21" s="100"/>
      <c r="F21" s="100"/>
      <c r="G21" s="100"/>
      <c r="H21" s="91">
        <v>294764.27259299997</v>
      </c>
      <c r="I21" s="88">
        <v>9216.5336860000007</v>
      </c>
      <c r="J21" s="88">
        <v>9216.5336850000003</v>
      </c>
      <c r="K21" s="88">
        <v>4135.2599769999997</v>
      </c>
    </row>
    <row r="22" spans="1:16" ht="11.25" customHeight="1">
      <c r="A22" s="13"/>
      <c r="B22" s="499">
        <v>5</v>
      </c>
      <c r="C22" s="387" t="s">
        <v>1099</v>
      </c>
      <c r="D22" s="285"/>
      <c r="E22" s="286"/>
      <c r="F22" s="286"/>
      <c r="G22" s="286"/>
      <c r="H22" s="462"/>
      <c r="I22" s="103"/>
      <c r="J22" s="103"/>
      <c r="K22" s="103"/>
    </row>
    <row r="23" spans="1:16" ht="11.25" customHeight="1">
      <c r="A23" s="13"/>
      <c r="B23" s="1136">
        <v>6</v>
      </c>
      <c r="C23" s="1137" t="s">
        <v>593</v>
      </c>
      <c r="D23" s="1138"/>
      <c r="E23" s="1139"/>
      <c r="F23" s="1139"/>
      <c r="G23" s="1139"/>
      <c r="H23" s="1140">
        <v>433367.598398045</v>
      </c>
      <c r="I23" s="1140">
        <v>99625.642213813393</v>
      </c>
      <c r="J23" s="1141">
        <v>99446.475963813398</v>
      </c>
      <c r="K23" s="1141">
        <v>29484.653217704501</v>
      </c>
    </row>
    <row r="24" spans="1:16" ht="11.25" customHeight="1">
      <c r="A24" s="13"/>
    </row>
    <row r="25" spans="1:16" ht="11.25" customHeight="1">
      <c r="A25" s="13"/>
      <c r="G25" s="3"/>
      <c r="H25" s="3"/>
      <c r="I25" s="3"/>
      <c r="J25" s="3"/>
    </row>
    <row r="26" spans="1:16" ht="15">
      <c r="A26" s="13"/>
      <c r="D26" s="54"/>
      <c r="E26" s="54"/>
      <c r="F26" s="54"/>
      <c r="G26" s="54"/>
      <c r="H26" s="54"/>
      <c r="I26" s="54"/>
      <c r="J26" s="54"/>
      <c r="K26" s="54"/>
      <c r="L26" s="54"/>
      <c r="M26" s="7"/>
      <c r="N26" s="7"/>
      <c r="O26" s="7"/>
      <c r="P26" s="7"/>
    </row>
    <row r="27" spans="1:16" ht="15">
      <c r="A27" s="13"/>
      <c r="D27" s="54"/>
      <c r="E27" s="54"/>
      <c r="F27" s="54"/>
      <c r="G27" s="54"/>
      <c r="H27" s="54"/>
      <c r="I27" s="54"/>
      <c r="J27" s="54"/>
      <c r="K27" s="54"/>
      <c r="L27" s="54"/>
      <c r="M27" s="7"/>
      <c r="N27" s="7"/>
      <c r="O27" s="7"/>
      <c r="P27" s="7"/>
    </row>
    <row r="28" spans="1:16" ht="15">
      <c r="A28" s="13"/>
      <c r="D28" s="55"/>
      <c r="E28" s="56"/>
      <c r="F28" s="401"/>
      <c r="G28" s="401"/>
      <c r="H28" s="401"/>
      <c r="I28" s="401"/>
      <c r="J28" s="401"/>
      <c r="K28" s="401"/>
      <c r="L28" s="401"/>
      <c r="M28" s="7"/>
      <c r="N28" s="51"/>
      <c r="O28" s="7"/>
      <c r="P28" s="7"/>
    </row>
    <row r="29" spans="1:16" ht="15">
      <c r="A29" s="13"/>
      <c r="D29" s="7"/>
      <c r="E29" s="7"/>
      <c r="F29" s="7"/>
      <c r="G29"/>
      <c r="H29"/>
      <c r="I29"/>
      <c r="J29"/>
      <c r="K29" s="7"/>
      <c r="L29" s="7"/>
      <c r="M29" s="7"/>
      <c r="N29" s="291"/>
      <c r="O29" s="7"/>
      <c r="P29" s="7"/>
    </row>
    <row r="30" spans="1:16" ht="15">
      <c r="A30" s="13"/>
      <c r="D30" s="7"/>
      <c r="E30" s="7"/>
      <c r="F30" s="7"/>
      <c r="G30"/>
      <c r="H30"/>
      <c r="I30"/>
      <c r="J30"/>
      <c r="K30" s="7"/>
      <c r="L30" s="7"/>
      <c r="M30" s="7"/>
      <c r="N30" s="51"/>
      <c r="O30" s="7"/>
      <c r="P30" s="7"/>
    </row>
    <row r="31" spans="1:16" ht="15">
      <c r="A31" s="13"/>
      <c r="D31" s="7"/>
      <c r="E31" s="7"/>
      <c r="F31" s="7"/>
      <c r="G31" s="812"/>
      <c r="H31"/>
      <c r="I31"/>
      <c r="J31"/>
      <c r="K31" s="7"/>
      <c r="L31" s="7"/>
      <c r="M31" s="7"/>
      <c r="N31" s="291"/>
      <c r="O31" s="7"/>
      <c r="P31" s="7"/>
    </row>
    <row r="32" spans="1:16" ht="15">
      <c r="A32" s="13"/>
      <c r="D32" s="7"/>
      <c r="E32" s="7"/>
      <c r="F32" s="7"/>
      <c r="G32" s="812"/>
      <c r="H32"/>
      <c r="I32"/>
      <c r="J32"/>
      <c r="K32" s="7"/>
      <c r="L32" s="7"/>
      <c r="M32" s="7"/>
      <c r="N32" s="51"/>
      <c r="O32" s="7"/>
      <c r="P32" s="7"/>
    </row>
    <row r="33" spans="1:16" ht="15">
      <c r="A33" s="13"/>
      <c r="D33" s="7"/>
      <c r="E33" s="7"/>
      <c r="F33" s="7"/>
      <c r="G33" s="812"/>
      <c r="H33"/>
      <c r="I33"/>
      <c r="J33"/>
      <c r="K33" s="7"/>
      <c r="L33" s="7"/>
      <c r="M33" s="7"/>
      <c r="N33" s="291"/>
      <c r="O33" s="7"/>
      <c r="P33" s="7"/>
    </row>
    <row r="34" spans="1:16" ht="15">
      <c r="A34" s="13"/>
      <c r="D34" s="7"/>
      <c r="E34" s="7"/>
      <c r="F34" s="7"/>
      <c r="G34" s="812"/>
      <c r="H34"/>
      <c r="I34"/>
      <c r="J34"/>
      <c r="K34" s="7"/>
      <c r="L34" s="7"/>
      <c r="M34" s="7"/>
      <c r="N34" s="7"/>
      <c r="O34" s="7"/>
      <c r="P34" s="7"/>
    </row>
    <row r="35" spans="1:16">
      <c r="A35" s="13"/>
      <c r="G35" s="3"/>
      <c r="H35" s="3"/>
      <c r="I35" s="3"/>
      <c r="J35" s="3"/>
    </row>
    <row r="36" spans="1:16">
      <c r="A36" s="13"/>
      <c r="G36" s="3"/>
      <c r="H36" s="3"/>
      <c r="I36" s="3"/>
      <c r="J36" s="3"/>
    </row>
    <row r="37" spans="1:16">
      <c r="A37" s="13"/>
    </row>
    <row r="38" spans="1:16">
      <c r="A38" s="13"/>
    </row>
    <row r="39" spans="1:16">
      <c r="A39" s="13"/>
    </row>
    <row r="40" spans="1:16">
      <c r="A40" s="13"/>
    </row>
    <row r="41" spans="1:16">
      <c r="A41" s="13"/>
    </row>
    <row r="42" spans="1:16">
      <c r="A42" s="13"/>
    </row>
    <row r="49" spans="1:1">
      <c r="A49" s="22"/>
    </row>
    <row r="50" spans="1:1">
      <c r="A50" s="22"/>
    </row>
    <row r="51" spans="1:1">
      <c r="A51" s="23"/>
    </row>
    <row r="52" spans="1:1">
      <c r="A52" s="13"/>
    </row>
    <row r="53" spans="1:1">
      <c r="A53" s="13"/>
    </row>
    <row r="54" spans="1:1">
      <c r="A54" s="13"/>
    </row>
    <row r="55" spans="1:1">
      <c r="A55" s="13"/>
    </row>
    <row r="56" spans="1:1">
      <c r="A56" s="13"/>
    </row>
    <row r="57" spans="1:1">
      <c r="A57" s="13"/>
    </row>
    <row r="58" spans="1:1">
      <c r="A58" s="13"/>
    </row>
    <row r="59" spans="1:1">
      <c r="A59" s="13"/>
    </row>
    <row r="60" spans="1:1">
      <c r="A60" s="25"/>
    </row>
    <row r="61" spans="1:1">
      <c r="A61" s="25"/>
    </row>
    <row r="62" spans="1:1">
      <c r="A62" s="25"/>
    </row>
    <row r="63" spans="1:1">
      <c r="A63" s="25"/>
    </row>
    <row r="64" spans="1:1">
      <c r="A64" s="25"/>
    </row>
    <row r="65" spans="1:1">
      <c r="A65" s="25"/>
    </row>
    <row r="66" spans="1:1">
      <c r="A66" s="25"/>
    </row>
    <row r="67" spans="1:1">
      <c r="A67" s="25"/>
    </row>
  </sheetData>
  <mergeCells count="4">
    <mergeCell ref="B3:H3"/>
    <mergeCell ref="B9:C9"/>
    <mergeCell ref="B12:C12"/>
    <mergeCell ref="B7:J7"/>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heetViews>
  <sheetFormatPr baseColWidth="10" defaultColWidth="11.42578125" defaultRowHeight="11.25"/>
  <cols>
    <col min="1" max="1" width="2.7109375" style="32" customWidth="1"/>
    <col min="2" max="2" width="4.85546875" style="20" customWidth="1"/>
    <col min="3" max="3" width="67.7109375" style="32" customWidth="1"/>
    <col min="4" max="4" width="12.5703125" style="32" customWidth="1"/>
    <col min="5" max="5" width="11.42578125" style="32"/>
    <col min="6" max="6" width="2.42578125" style="32" customWidth="1"/>
    <col min="7" max="8" width="12.5703125" style="32" customWidth="1"/>
    <col min="9" max="9" width="131.140625" style="32" customWidth="1"/>
    <col min="10" max="16384" width="11.42578125" style="32"/>
  </cols>
  <sheetData>
    <row r="1" spans="1:12" s="11" customFormat="1" ht="11.25" customHeight="1">
      <c r="B1" s="8"/>
      <c r="C1" s="8"/>
      <c r="D1" s="8"/>
      <c r="E1" s="9"/>
      <c r="F1" s="9"/>
      <c r="G1" s="9"/>
      <c r="H1" s="10"/>
      <c r="I1" s="10"/>
      <c r="J1" s="10"/>
    </row>
    <row r="2" spans="1:12" s="11" customFormat="1" ht="5.25" customHeight="1">
      <c r="B2" s="8"/>
      <c r="C2" s="8"/>
      <c r="D2" s="8"/>
      <c r="E2" s="9"/>
      <c r="F2" s="9"/>
      <c r="G2" s="9"/>
      <c r="H2" s="10"/>
      <c r="I2" s="10"/>
    </row>
    <row r="3" spans="1:12" s="13" customFormat="1" ht="12.75" customHeight="1">
      <c r="B3" s="1289" t="s">
        <v>287</v>
      </c>
      <c r="C3" s="1290"/>
      <c r="D3" s="1290"/>
      <c r="E3" s="1290"/>
      <c r="F3" s="1290"/>
      <c r="G3" s="1290"/>
      <c r="H3" s="1290"/>
      <c r="I3" s="1290"/>
    </row>
    <row r="4" spans="1:12" s="11" customFormat="1" ht="5.25" customHeight="1">
      <c r="B4" s="8"/>
      <c r="C4" s="8"/>
      <c r="D4" s="8"/>
      <c r="E4" s="9"/>
      <c r="F4" s="9"/>
      <c r="G4" s="9"/>
      <c r="H4" s="10"/>
      <c r="I4" s="10"/>
      <c r="K4" s="8"/>
      <c r="L4" s="8"/>
    </row>
    <row r="5" spans="1:12" s="7" customFormat="1" ht="15.75" customHeight="1">
      <c r="B5" s="15" t="s">
        <v>1100</v>
      </c>
    </row>
    <row r="6" spans="1:12" s="7" customFormat="1" ht="11.25" customHeight="1">
      <c r="B6" s="14"/>
      <c r="C6" s="15"/>
    </row>
    <row r="7" spans="1:12" s="7" customFormat="1" ht="33.75" customHeight="1">
      <c r="A7" s="390"/>
      <c r="B7" s="1291" t="s">
        <v>1101</v>
      </c>
      <c r="C7" s="1291"/>
      <c r="D7" s="1291"/>
      <c r="E7" s="1291"/>
      <c r="F7" s="1291"/>
      <c r="G7" s="1291"/>
      <c r="H7" s="1291"/>
    </row>
    <row r="9" spans="1:12">
      <c r="B9" s="17"/>
      <c r="D9" s="405" t="s">
        <v>1078</v>
      </c>
      <c r="E9" s="405" t="s">
        <v>557</v>
      </c>
      <c r="F9" s="405"/>
      <c r="G9" s="405" t="s">
        <v>1078</v>
      </c>
      <c r="H9" s="405" t="s">
        <v>557</v>
      </c>
    </row>
    <row r="10" spans="1:12">
      <c r="B10" s="17"/>
      <c r="D10" s="405" t="s">
        <v>558</v>
      </c>
      <c r="E10" s="405" t="s">
        <v>558</v>
      </c>
      <c r="F10" s="405"/>
      <c r="G10" s="405" t="s">
        <v>599</v>
      </c>
      <c r="H10" s="405" t="s">
        <v>599</v>
      </c>
    </row>
    <row r="11" spans="1:12" ht="11.25" customHeight="1">
      <c r="B11" s="1324" t="s">
        <v>290</v>
      </c>
      <c r="C11" s="1256"/>
      <c r="D11" s="80">
        <v>2022</v>
      </c>
      <c r="E11" s="80">
        <v>2022</v>
      </c>
      <c r="F11" s="80"/>
      <c r="G11" s="80">
        <v>2021</v>
      </c>
      <c r="H11" s="80">
        <v>2021</v>
      </c>
    </row>
    <row r="12" spans="1:12" ht="12" customHeight="1">
      <c r="B12" s="829">
        <v>1</v>
      </c>
      <c r="C12" s="568" t="s">
        <v>1102</v>
      </c>
      <c r="D12" s="889"/>
      <c r="E12" s="889"/>
      <c r="F12" s="889"/>
      <c r="G12" s="889"/>
      <c r="H12" s="889"/>
    </row>
    <row r="13" spans="1:12" ht="12" customHeight="1">
      <c r="B13" s="13">
        <v>2</v>
      </c>
      <c r="C13" s="387" t="s">
        <v>1103</v>
      </c>
      <c r="D13" s="100"/>
      <c r="E13" s="91"/>
      <c r="F13" s="91"/>
      <c r="G13" s="100"/>
      <c r="H13" s="88"/>
    </row>
    <row r="14" spans="1:12" ht="12" customHeight="1">
      <c r="B14" s="13">
        <v>3</v>
      </c>
      <c r="C14" s="387" t="s">
        <v>1104</v>
      </c>
      <c r="D14" s="100"/>
      <c r="E14" s="91"/>
      <c r="F14" s="91"/>
      <c r="G14" s="100"/>
      <c r="H14" s="88"/>
    </row>
    <row r="15" spans="1:12" ht="12" customHeight="1">
      <c r="B15" s="13">
        <v>4</v>
      </c>
      <c r="C15" s="387" t="s">
        <v>1105</v>
      </c>
      <c r="D15" s="88">
        <v>20309.0175180685</v>
      </c>
      <c r="E15" s="88">
        <v>5315.26343262925</v>
      </c>
      <c r="F15" s="88"/>
      <c r="G15" s="88">
        <v>23192.5713632595</v>
      </c>
      <c r="H15" s="88">
        <v>6777.4007276188604</v>
      </c>
    </row>
    <row r="16" spans="1:12" ht="12" customHeight="1">
      <c r="B16" s="38" t="s">
        <v>1106</v>
      </c>
      <c r="C16" s="387" t="s">
        <v>1107</v>
      </c>
      <c r="D16" s="159"/>
      <c r="E16" s="159"/>
      <c r="F16" s="159"/>
      <c r="G16" s="159"/>
      <c r="H16" s="159"/>
    </row>
    <row r="17" spans="2:8" s="45" customFormat="1" ht="12" customHeight="1">
      <c r="B17" s="875">
        <v>5</v>
      </c>
      <c r="C17" s="1126" t="s">
        <v>1108</v>
      </c>
      <c r="D17" s="1142">
        <v>20309.0175180685</v>
      </c>
      <c r="E17" s="1142">
        <v>5315.26343262925</v>
      </c>
      <c r="F17" s="1142"/>
      <c r="G17" s="1142">
        <v>23192.5713632595</v>
      </c>
      <c r="H17" s="1142">
        <v>6777.4007276188604</v>
      </c>
    </row>
    <row r="18" spans="2:8" ht="12" customHeight="1">
      <c r="B18" s="829"/>
    </row>
    <row r="19" spans="2:8" ht="12" customHeight="1">
      <c r="B19" s="13"/>
    </row>
    <row r="20" spans="2:8" ht="12" customHeight="1">
      <c r="B20" s="13"/>
      <c r="C20" s="1323"/>
      <c r="D20" s="1323"/>
      <c r="E20" s="89"/>
      <c r="F20" s="89"/>
      <c r="G20" s="89"/>
    </row>
    <row r="21" spans="2:8" ht="12" customHeight="1">
      <c r="B21" s="13"/>
      <c r="C21" s="1323"/>
      <c r="D21" s="1323"/>
      <c r="E21" s="90"/>
      <c r="F21" s="90"/>
      <c r="G21" s="90"/>
    </row>
    <row r="22" spans="2:8" ht="12" customHeight="1">
      <c r="B22" s="13"/>
      <c r="C22" s="81"/>
      <c r="D22" s="349"/>
      <c r="E22" s="336"/>
      <c r="F22" s="336"/>
      <c r="G22" s="336"/>
    </row>
    <row r="23" spans="2:8" ht="12" customHeight="1">
      <c r="B23" s="13"/>
      <c r="C23" s="81"/>
      <c r="D23" s="349"/>
      <c r="E23" s="91"/>
      <c r="F23" s="91"/>
      <c r="G23" s="91"/>
    </row>
    <row r="24" spans="2:8" ht="12" customHeight="1">
      <c r="B24" s="13"/>
      <c r="C24" s="81"/>
      <c r="D24" s="349"/>
      <c r="E24" s="91"/>
      <c r="F24" s="91"/>
      <c r="G24" s="91"/>
    </row>
    <row r="25" spans="2:8" ht="12" customHeight="1">
      <c r="B25" s="13"/>
      <c r="C25" s="81"/>
      <c r="D25" s="349"/>
      <c r="E25" s="91"/>
      <c r="F25" s="91"/>
      <c r="G25" s="91"/>
    </row>
    <row r="26" spans="2:8" ht="12" customHeight="1">
      <c r="B26" s="13"/>
      <c r="C26" s="89"/>
      <c r="D26" s="349"/>
      <c r="E26" s="91"/>
      <c r="F26" s="91"/>
      <c r="G26" s="91"/>
    </row>
    <row r="27" spans="2:8" ht="12" customHeight="1">
      <c r="B27" s="13"/>
      <c r="C27" s="81"/>
      <c r="D27" s="349"/>
      <c r="E27" s="91"/>
      <c r="F27" s="91"/>
      <c r="G27" s="91"/>
    </row>
    <row r="28" spans="2:8" ht="12" customHeight="1">
      <c r="B28" s="13"/>
      <c r="C28" s="3"/>
      <c r="D28" s="3"/>
      <c r="E28" s="3"/>
      <c r="F28" s="3"/>
      <c r="G28" s="3"/>
    </row>
    <row r="29" spans="2:8" ht="12" customHeight="1">
      <c r="B29" s="13"/>
    </row>
    <row r="30" spans="2:8" ht="12" customHeight="1">
      <c r="B30" s="13"/>
    </row>
    <row r="31" spans="2:8" ht="12" customHeight="1">
      <c r="B31" s="13"/>
    </row>
    <row r="32" spans="2:8" ht="12" customHeight="1">
      <c r="B32" s="13"/>
    </row>
    <row r="33" spans="2:11">
      <c r="B33" s="13"/>
    </row>
    <row r="34" spans="2:11">
      <c r="B34" s="13"/>
    </row>
    <row r="35" spans="2:11">
      <c r="B35" s="13"/>
    </row>
    <row r="36" spans="2:11">
      <c r="B36" s="13"/>
    </row>
    <row r="37" spans="2:11">
      <c r="B37" s="13"/>
    </row>
    <row r="38" spans="2:11">
      <c r="B38" s="13"/>
    </row>
    <row r="39" spans="2:11">
      <c r="B39" s="13"/>
    </row>
    <row r="40" spans="2:11">
      <c r="B40" s="13"/>
    </row>
    <row r="41" spans="2:11">
      <c r="B41" s="13"/>
    </row>
    <row r="42" spans="2:11" ht="15">
      <c r="B42" s="13"/>
      <c r="G42" s="7"/>
      <c r="H42" s="7"/>
      <c r="I42" s="7"/>
      <c r="J42" s="7"/>
      <c r="K42" s="7"/>
    </row>
    <row r="43" spans="2:11" ht="15">
      <c r="B43" s="13"/>
      <c r="G43" s="58"/>
      <c r="H43" s="58"/>
      <c r="I43" s="58"/>
      <c r="J43" s="59"/>
      <c r="K43" s="58"/>
    </row>
    <row r="44" spans="2:11" ht="15">
      <c r="B44" s="13"/>
      <c r="G44" s="58"/>
      <c r="H44" s="59"/>
      <c r="I44" s="58"/>
      <c r="J44" s="59"/>
      <c r="K44" s="59"/>
    </row>
    <row r="45" spans="2:11" ht="15">
      <c r="B45" s="13"/>
      <c r="G45" s="24"/>
      <c r="H45" s="60"/>
      <c r="I45" s="7"/>
      <c r="J45" s="60"/>
      <c r="K45" s="60"/>
    </row>
    <row r="46" spans="2:11" ht="15">
      <c r="B46" s="13"/>
      <c r="G46" s="61"/>
      <c r="H46" s="60"/>
      <c r="I46" s="7"/>
      <c r="J46" s="60"/>
      <c r="K46" s="60"/>
    </row>
    <row r="47" spans="2:11" ht="15">
      <c r="B47" s="13"/>
      <c r="G47" s="61"/>
      <c r="H47" s="60"/>
      <c r="I47" s="7"/>
      <c r="J47" s="60"/>
      <c r="K47" s="60"/>
    </row>
    <row r="48" spans="2:11" ht="15">
      <c r="B48" s="13"/>
      <c r="G48" s="61"/>
      <c r="H48" s="60"/>
      <c r="I48" s="7"/>
      <c r="J48" s="60"/>
      <c r="K48" s="60"/>
    </row>
    <row r="49" spans="2:11" ht="15">
      <c r="B49" s="13"/>
      <c r="G49" s="61"/>
      <c r="H49" s="60"/>
      <c r="I49" s="7"/>
      <c r="J49" s="60"/>
      <c r="K49" s="60"/>
    </row>
    <row r="50" spans="2:11" ht="15">
      <c r="B50" s="13"/>
      <c r="G50" s="61"/>
      <c r="H50" s="60"/>
      <c r="I50" s="7"/>
      <c r="J50" s="60"/>
      <c r="K50" s="60"/>
    </row>
    <row r="51" spans="2:11" ht="15">
      <c r="B51" s="13"/>
      <c r="G51" s="61"/>
      <c r="H51" s="60"/>
      <c r="I51" s="7"/>
      <c r="J51" s="60"/>
      <c r="K51" s="60"/>
    </row>
    <row r="52" spans="2:11" ht="15">
      <c r="B52" s="13"/>
      <c r="G52" s="62"/>
      <c r="H52" s="24"/>
      <c r="I52" s="7"/>
      <c r="J52" s="24"/>
      <c r="K52" s="24"/>
    </row>
    <row r="53" spans="2:11" ht="15">
      <c r="B53" s="13"/>
      <c r="G53" s="62"/>
      <c r="H53" s="24"/>
      <c r="I53" s="7"/>
      <c r="J53" s="24"/>
      <c r="K53" s="24"/>
    </row>
    <row r="54" spans="2:11" ht="15">
      <c r="B54" s="13"/>
      <c r="G54" s="61"/>
      <c r="H54" s="60"/>
      <c r="I54" s="7"/>
      <c r="J54" s="60"/>
      <c r="K54" s="60"/>
    </row>
    <row r="55" spans="2:11" ht="15">
      <c r="B55" s="13"/>
      <c r="G55" s="61"/>
      <c r="H55" s="60"/>
      <c r="I55" s="7"/>
      <c r="J55" s="60"/>
      <c r="K55" s="60"/>
    </row>
    <row r="56" spans="2:11" ht="15">
      <c r="B56" s="13"/>
      <c r="G56" s="61"/>
      <c r="H56" s="60"/>
      <c r="I56" s="7"/>
      <c r="J56" s="60"/>
      <c r="K56" s="60"/>
    </row>
    <row r="57" spans="2:11" ht="15">
      <c r="B57" s="13"/>
      <c r="G57" s="61"/>
      <c r="H57" s="60"/>
      <c r="I57" s="7"/>
      <c r="J57" s="60"/>
      <c r="K57" s="60"/>
    </row>
    <row r="58" spans="2:11" ht="15">
      <c r="B58" s="13"/>
      <c r="G58" s="61"/>
      <c r="H58" s="60"/>
      <c r="I58" s="7"/>
      <c r="J58" s="60"/>
      <c r="K58" s="60"/>
    </row>
    <row r="59" spans="2:11" ht="15">
      <c r="B59" s="13"/>
      <c r="G59" s="61"/>
      <c r="H59" s="60"/>
      <c r="I59" s="7"/>
      <c r="J59" s="60"/>
      <c r="K59" s="60"/>
    </row>
    <row r="60" spans="2:11" ht="15">
      <c r="B60" s="13"/>
      <c r="G60" s="61"/>
      <c r="H60" s="60"/>
      <c r="I60" s="7"/>
      <c r="J60" s="60"/>
      <c r="K60" s="60"/>
    </row>
    <row r="61" spans="2:11" ht="15">
      <c r="B61" s="13"/>
      <c r="G61" s="61"/>
      <c r="H61" s="60"/>
      <c r="I61" s="7"/>
      <c r="J61" s="60"/>
      <c r="K61" s="60"/>
    </row>
    <row r="62" spans="2:11" ht="15">
      <c r="B62" s="13"/>
      <c r="G62" s="24"/>
      <c r="H62" s="24"/>
      <c r="I62" s="7"/>
      <c r="J62" s="24"/>
      <c r="K62" s="24"/>
    </row>
    <row r="63" spans="2:11" ht="15">
      <c r="B63" s="13"/>
      <c r="G63" s="63"/>
      <c r="H63" s="63"/>
      <c r="I63" s="58"/>
      <c r="J63" s="24"/>
      <c r="K63" s="63"/>
    </row>
    <row r="64" spans="2:11">
      <c r="B64" s="13"/>
    </row>
    <row r="65" spans="2:2">
      <c r="B65" s="13"/>
    </row>
    <row r="66" spans="2:2">
      <c r="B66" s="13"/>
    </row>
    <row r="67" spans="2:2">
      <c r="B67" s="13"/>
    </row>
    <row r="74" spans="2:2">
      <c r="B74" s="22"/>
    </row>
    <row r="75" spans="2:2">
      <c r="B75" s="22"/>
    </row>
    <row r="76" spans="2:2">
      <c r="B76" s="23"/>
    </row>
    <row r="77" spans="2:2">
      <c r="B77" s="13"/>
    </row>
    <row r="78" spans="2:2">
      <c r="B78" s="13"/>
    </row>
    <row r="79" spans="2:2">
      <c r="B79" s="13"/>
    </row>
    <row r="80" spans="2:2">
      <c r="B80" s="13"/>
    </row>
    <row r="81" spans="2:2">
      <c r="B81" s="13"/>
    </row>
    <row r="82" spans="2:2">
      <c r="B82" s="13"/>
    </row>
    <row r="83" spans="2:2">
      <c r="B83" s="13"/>
    </row>
    <row r="84" spans="2:2">
      <c r="B84" s="13"/>
    </row>
    <row r="85" spans="2:2">
      <c r="B85" s="25"/>
    </row>
    <row r="86" spans="2:2">
      <c r="B86" s="25"/>
    </row>
    <row r="87" spans="2:2">
      <c r="B87" s="25"/>
    </row>
    <row r="88" spans="2:2">
      <c r="B88" s="25"/>
    </row>
    <row r="89" spans="2:2">
      <c r="B89" s="25"/>
    </row>
    <row r="90" spans="2:2">
      <c r="B90" s="25"/>
    </row>
    <row r="91" spans="2:2">
      <c r="B91" s="25"/>
    </row>
    <row r="92" spans="2:2">
      <c r="B92" s="25"/>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P61"/>
  <sheetViews>
    <sheetView showRowColHeaders="0" zoomScaleNormal="100" workbookViewId="0"/>
  </sheetViews>
  <sheetFormatPr baseColWidth="10" defaultColWidth="11.42578125" defaultRowHeight="11.25"/>
  <cols>
    <col min="1" max="1" width="2.7109375" style="32" customWidth="1"/>
    <col min="2" max="2" width="4.85546875" style="20" customWidth="1"/>
    <col min="3" max="3" width="53.140625" style="32" customWidth="1"/>
    <col min="4" max="14" width="8.5703125" style="32" customWidth="1"/>
    <col min="15" max="15" width="11.140625" style="32" customWidth="1"/>
    <col min="16" max="16" width="8.5703125" style="32" customWidth="1"/>
    <col min="17" max="17" width="56.85546875" style="32" customWidth="1"/>
    <col min="18" max="16384" width="11.42578125" style="32"/>
  </cols>
  <sheetData>
    <row r="1" spans="2:16" s="11" customFormat="1" ht="11.25" customHeight="1">
      <c r="B1" s="8"/>
      <c r="C1" s="8"/>
      <c r="D1" s="8"/>
      <c r="E1" s="8"/>
      <c r="F1" s="8"/>
      <c r="G1" s="8"/>
      <c r="H1" s="8"/>
      <c r="I1" s="8"/>
      <c r="J1" s="8"/>
      <c r="K1" s="8"/>
      <c r="L1" s="8"/>
      <c r="M1" s="8"/>
      <c r="N1" s="8"/>
      <c r="O1" s="8"/>
      <c r="P1" s="8"/>
    </row>
    <row r="2" spans="2:16" s="11" customFormat="1" ht="5.25" customHeight="1">
      <c r="B2" s="8"/>
      <c r="C2" s="8"/>
      <c r="D2" s="8"/>
      <c r="E2" s="9"/>
      <c r="F2" s="9"/>
      <c r="G2" s="10"/>
      <c r="H2" s="10"/>
      <c r="I2" s="10"/>
    </row>
    <row r="3" spans="2:16" s="13" customFormat="1" ht="12.75" customHeight="1">
      <c r="B3" s="1289" t="s">
        <v>287</v>
      </c>
      <c r="C3" s="1290"/>
      <c r="D3" s="1290"/>
      <c r="E3" s="1290"/>
      <c r="F3" s="1290"/>
      <c r="G3" s="1290"/>
      <c r="H3" s="1290"/>
      <c r="I3" s="1290"/>
    </row>
    <row r="4" spans="2:16" s="11" customFormat="1" ht="5.25" customHeight="1">
      <c r="B4" s="8"/>
      <c r="C4" s="8"/>
      <c r="D4" s="8"/>
      <c r="E4" s="9"/>
      <c r="F4" s="9"/>
      <c r="G4" s="10"/>
      <c r="H4" s="10"/>
      <c r="I4" s="10"/>
      <c r="K4" s="8"/>
      <c r="L4" s="8"/>
    </row>
    <row r="5" spans="2:16" s="7" customFormat="1" ht="15.75" customHeight="1">
      <c r="B5" s="15" t="s">
        <v>1109</v>
      </c>
    </row>
    <row r="6" spans="2:16" ht="11.25" customHeight="1"/>
    <row r="7" spans="2:16" ht="11.25" customHeight="1">
      <c r="B7" s="1330" t="s">
        <v>1110</v>
      </c>
      <c r="C7" s="1330"/>
      <c r="D7" s="1330"/>
      <c r="E7" s="1330"/>
      <c r="F7" s="1330"/>
      <c r="G7" s="1330"/>
      <c r="H7" s="1330"/>
      <c r="I7" s="1330"/>
      <c r="J7" s="1330"/>
      <c r="K7" s="1330"/>
      <c r="L7" s="1330"/>
      <c r="M7" s="1330"/>
      <c r="N7" s="1330"/>
      <c r="O7" s="1330"/>
    </row>
    <row r="8" spans="2:16" ht="11.25" customHeight="1">
      <c r="B8" s="732"/>
      <c r="C8" s="732"/>
      <c r="D8" s="732"/>
      <c r="E8" s="732"/>
      <c r="F8" s="732"/>
      <c r="G8" s="732"/>
      <c r="H8" s="732"/>
      <c r="I8" s="732"/>
      <c r="J8" s="732"/>
      <c r="K8" s="732"/>
      <c r="L8" s="732"/>
      <c r="M8" s="732"/>
      <c r="N8" s="732"/>
      <c r="O8" s="732"/>
    </row>
    <row r="9" spans="2:16" ht="11.25" customHeight="1">
      <c r="B9" s="1325" t="s">
        <v>29</v>
      </c>
      <c r="C9" s="1326"/>
      <c r="D9" s="1143" t="s">
        <v>297</v>
      </c>
      <c r="E9" s="1143" t="s">
        <v>299</v>
      </c>
      <c r="F9" s="1143" t="s">
        <v>301</v>
      </c>
      <c r="G9" s="1143" t="s">
        <v>303</v>
      </c>
      <c r="H9" s="1143" t="s">
        <v>308</v>
      </c>
      <c r="I9" s="1143" t="s">
        <v>315</v>
      </c>
      <c r="J9" s="1143" t="s">
        <v>317</v>
      </c>
      <c r="K9" s="1143" t="s">
        <v>322</v>
      </c>
      <c r="L9" s="1143" t="s">
        <v>328</v>
      </c>
      <c r="M9" s="1143" t="s">
        <v>359</v>
      </c>
      <c r="N9" s="1143" t="s">
        <v>381</v>
      </c>
      <c r="O9" s="1143" t="s">
        <v>831</v>
      </c>
    </row>
    <row r="10" spans="2:16" ht="11.25" customHeight="1">
      <c r="D10" s="1318" t="s">
        <v>907</v>
      </c>
      <c r="E10" s="1327"/>
      <c r="F10" s="1327"/>
      <c r="G10" s="1327"/>
      <c r="H10" s="1327"/>
      <c r="I10" s="1327"/>
      <c r="J10" s="1327"/>
      <c r="K10" s="1327"/>
      <c r="L10" s="1327"/>
      <c r="M10" s="1327"/>
      <c r="N10" s="237"/>
      <c r="O10" s="703" t="s">
        <v>1111</v>
      </c>
      <c r="P10" s="1328"/>
    </row>
    <row r="11" spans="2:16" ht="11.25" customHeight="1">
      <c r="B11" s="1324" t="s">
        <v>290</v>
      </c>
      <c r="C11" s="1329"/>
      <c r="D11" s="755" t="s">
        <v>908</v>
      </c>
      <c r="E11" s="755" t="s">
        <v>909</v>
      </c>
      <c r="F11" s="755" t="s">
        <v>910</v>
      </c>
      <c r="G11" s="755" t="s">
        <v>911</v>
      </c>
      <c r="H11" s="755" t="s">
        <v>912</v>
      </c>
      <c r="I11" s="755" t="s">
        <v>914</v>
      </c>
      <c r="J11" s="755" t="s">
        <v>915</v>
      </c>
      <c r="K11" s="755" t="s">
        <v>916</v>
      </c>
      <c r="L11" s="755" t="s">
        <v>797</v>
      </c>
      <c r="M11" s="755" t="s">
        <v>807</v>
      </c>
      <c r="N11" s="756" t="s">
        <v>920</v>
      </c>
      <c r="O11" s="756" t="s">
        <v>1066</v>
      </c>
      <c r="P11" s="1328"/>
    </row>
    <row r="12" spans="2:16" ht="11.25" customHeight="1">
      <c r="B12" s="829">
        <v>1</v>
      </c>
      <c r="C12" s="387" t="s">
        <v>897</v>
      </c>
      <c r="D12" s="292">
        <v>1677.7741249999999</v>
      </c>
      <c r="E12" s="292"/>
      <c r="F12" s="292"/>
      <c r="G12" s="292"/>
      <c r="H12" s="292"/>
      <c r="I12" s="292"/>
      <c r="J12" s="292"/>
      <c r="K12" s="292"/>
      <c r="L12" s="292"/>
      <c r="M12" s="292"/>
      <c r="N12" s="292"/>
      <c r="O12" s="292">
        <v>1677.7741249999999</v>
      </c>
      <c r="P12" s="102"/>
    </row>
    <row r="13" spans="2:16" ht="11.25" customHeight="1">
      <c r="B13" s="13">
        <v>2</v>
      </c>
      <c r="C13" s="387" t="s">
        <v>673</v>
      </c>
      <c r="D13" s="813">
        <v>31.205461</v>
      </c>
      <c r="E13" s="813"/>
      <c r="F13" s="813"/>
      <c r="G13" s="813"/>
      <c r="H13" s="813">
        <v>12.414187</v>
      </c>
      <c r="I13" s="813"/>
      <c r="J13" s="813"/>
      <c r="K13" s="813"/>
      <c r="L13" s="813"/>
      <c r="M13" s="813"/>
      <c r="N13" s="813"/>
      <c r="O13" s="292">
        <v>43.619647999999998</v>
      </c>
      <c r="P13" s="103"/>
    </row>
    <row r="14" spans="2:16" ht="11.25" customHeight="1">
      <c r="B14" s="13">
        <v>3</v>
      </c>
      <c r="C14" s="387" t="s">
        <v>674</v>
      </c>
      <c r="D14" s="813">
        <v>91.329870999999997</v>
      </c>
      <c r="E14" s="813"/>
      <c r="F14" s="813"/>
      <c r="G14" s="813"/>
      <c r="H14" s="813">
        <v>122.061944</v>
      </c>
      <c r="I14" s="813"/>
      <c r="J14" s="813"/>
      <c r="K14" s="813"/>
      <c r="L14" s="813"/>
      <c r="M14" s="813"/>
      <c r="N14" s="813"/>
      <c r="O14" s="292">
        <v>213.39181500000001</v>
      </c>
      <c r="P14" s="103"/>
    </row>
    <row r="15" spans="2:16" ht="11.25" customHeight="1">
      <c r="B15" s="13">
        <v>4</v>
      </c>
      <c r="C15" s="387" t="s">
        <v>675</v>
      </c>
      <c r="D15" s="813">
        <v>140.861031</v>
      </c>
      <c r="E15" s="813"/>
      <c r="F15" s="813"/>
      <c r="G15" s="813"/>
      <c r="H15" s="813"/>
      <c r="I15" s="813"/>
      <c r="J15" s="813"/>
      <c r="K15" s="813"/>
      <c r="L15" s="813"/>
      <c r="M15" s="813"/>
      <c r="N15" s="813"/>
      <c r="O15" s="292">
        <v>140.861031</v>
      </c>
      <c r="P15" s="103"/>
    </row>
    <row r="16" spans="2:16" ht="11.25" customHeight="1">
      <c r="B16" s="13">
        <v>5</v>
      </c>
      <c r="C16" s="387" t="s">
        <v>676</v>
      </c>
      <c r="D16" s="813"/>
      <c r="E16" s="813"/>
      <c r="F16" s="813"/>
      <c r="G16" s="813"/>
      <c r="H16" s="813"/>
      <c r="I16" s="813"/>
      <c r="J16" s="813"/>
      <c r="K16" s="813"/>
      <c r="L16" s="813"/>
      <c r="M16" s="813"/>
      <c r="N16" s="813"/>
      <c r="O16" s="292"/>
      <c r="P16" s="103"/>
    </row>
    <row r="17" spans="2:16" ht="11.25" customHeight="1">
      <c r="B17" s="13">
        <v>6</v>
      </c>
      <c r="C17" s="387" t="s">
        <v>548</v>
      </c>
      <c r="D17" s="292"/>
      <c r="E17" s="292">
        <v>3339.8829999999998</v>
      </c>
      <c r="F17" s="292"/>
      <c r="G17" s="292"/>
      <c r="H17" s="292">
        <v>10317.511821496801</v>
      </c>
      <c r="I17" s="292">
        <v>13905.554744953501</v>
      </c>
      <c r="J17" s="292"/>
      <c r="K17" s="292"/>
      <c r="L17" s="292"/>
      <c r="M17" s="292"/>
      <c r="N17" s="292"/>
      <c r="O17" s="292">
        <v>27562.949566450301</v>
      </c>
      <c r="P17" s="102"/>
    </row>
    <row r="18" spans="2:16" ht="11.25" customHeight="1">
      <c r="B18" s="13">
        <v>7</v>
      </c>
      <c r="C18" s="387" t="s">
        <v>677</v>
      </c>
      <c r="D18" s="292"/>
      <c r="E18" s="80"/>
      <c r="F18" s="80"/>
      <c r="G18" s="80"/>
      <c r="H18" s="814">
        <v>529.60532799999999</v>
      </c>
      <c r="I18" s="814">
        <v>1469.986001</v>
      </c>
      <c r="J18" s="292"/>
      <c r="K18" s="292"/>
      <c r="L18" s="292">
        <v>3571.77421713886</v>
      </c>
      <c r="M18" s="292"/>
      <c r="N18" s="292"/>
      <c r="O18" s="292">
        <v>5571.3655461388598</v>
      </c>
      <c r="P18" s="102"/>
    </row>
    <row r="19" spans="2:16" ht="11.25" customHeight="1">
      <c r="B19" s="13">
        <v>8</v>
      </c>
      <c r="C19" s="387" t="s">
        <v>678</v>
      </c>
      <c r="D19" s="292"/>
      <c r="E19" s="292"/>
      <c r="F19" s="292"/>
      <c r="G19" s="292"/>
      <c r="H19" s="292"/>
      <c r="I19" s="292"/>
      <c r="J19" s="292"/>
      <c r="K19" s="292">
        <v>81.112792074479998</v>
      </c>
      <c r="L19" s="292">
        <v>22.556264639999998</v>
      </c>
      <c r="M19" s="292"/>
      <c r="N19" s="292"/>
      <c r="O19" s="292">
        <v>103.66905671448001</v>
      </c>
      <c r="P19" s="102"/>
    </row>
    <row r="20" spans="2:16" ht="11.25" customHeight="1">
      <c r="B20" s="13">
        <v>9</v>
      </c>
      <c r="C20" s="390" t="s">
        <v>1112</v>
      </c>
      <c r="D20" s="292"/>
      <c r="E20" s="292"/>
      <c r="F20" s="292"/>
      <c r="G20" s="292"/>
      <c r="H20" s="292"/>
      <c r="I20" s="292"/>
      <c r="J20" s="292"/>
      <c r="K20" s="292"/>
      <c r="L20" s="292"/>
      <c r="M20" s="292"/>
      <c r="N20" s="292"/>
      <c r="O20" s="292"/>
      <c r="P20" s="102"/>
    </row>
    <row r="21" spans="2:16" ht="11.25" customHeight="1">
      <c r="B21" s="13">
        <v>10</v>
      </c>
      <c r="C21" s="387" t="s">
        <v>1113</v>
      </c>
      <c r="D21" s="813"/>
      <c r="E21" s="813"/>
      <c r="F21" s="813"/>
      <c r="G21" s="813"/>
      <c r="H21" s="813"/>
      <c r="I21" s="813"/>
      <c r="J21" s="813"/>
      <c r="K21" s="813"/>
      <c r="L21" s="813"/>
      <c r="M21" s="813">
        <v>0.103021401</v>
      </c>
      <c r="N21" s="813">
        <v>0.41208560399999999</v>
      </c>
      <c r="O21" s="292">
        <v>0.103021401</v>
      </c>
      <c r="P21" s="103"/>
    </row>
    <row r="22" spans="2:16" s="45" customFormat="1" ht="11.25" customHeight="1">
      <c r="B22" s="829">
        <v>11</v>
      </c>
      <c r="C22" s="1126" t="s">
        <v>1114</v>
      </c>
      <c r="D22" s="1144">
        <v>1941.170488</v>
      </c>
      <c r="E22" s="1144">
        <v>3339.8829999999998</v>
      </c>
      <c r="F22" s="1144"/>
      <c r="G22" s="1144"/>
      <c r="H22" s="1144">
        <v>10981.5932804968</v>
      </c>
      <c r="I22" s="1144">
        <v>15375.5407459535</v>
      </c>
      <c r="J22" s="1144"/>
      <c r="K22" s="1144">
        <v>81.112792074479998</v>
      </c>
      <c r="L22" s="1144">
        <v>3594.3304817788598</v>
      </c>
      <c r="M22" s="1144">
        <v>0.103021401</v>
      </c>
      <c r="N22" s="1144">
        <v>0.41208560399999999</v>
      </c>
      <c r="O22" s="1144">
        <v>35313.733809704601</v>
      </c>
      <c r="P22" s="250"/>
    </row>
    <row r="23" spans="2:16" ht="11.25" customHeight="1">
      <c r="B23" s="829"/>
    </row>
    <row r="24" spans="2:16" ht="11.25" customHeight="1">
      <c r="B24" s="13"/>
    </row>
    <row r="25" spans="2:16">
      <c r="B25" s="13"/>
    </row>
    <row r="26" spans="2:16" ht="11.25" customHeight="1">
      <c r="B26" s="1325" t="s">
        <v>748</v>
      </c>
      <c r="C26" s="1326"/>
      <c r="D26" s="1143" t="s">
        <v>297</v>
      </c>
      <c r="E26" s="1143" t="s">
        <v>299</v>
      </c>
      <c r="F26" s="1143" t="s">
        <v>301</v>
      </c>
      <c r="G26" s="1143" t="s">
        <v>303</v>
      </c>
      <c r="H26" s="1143" t="s">
        <v>308</v>
      </c>
      <c r="I26" s="1143" t="s">
        <v>315</v>
      </c>
      <c r="J26" s="1143" t="s">
        <v>317</v>
      </c>
      <c r="K26" s="1143" t="s">
        <v>322</v>
      </c>
      <c r="L26" s="1143" t="s">
        <v>328</v>
      </c>
      <c r="M26" s="1143" t="s">
        <v>359</v>
      </c>
      <c r="N26" s="1143" t="s">
        <v>381</v>
      </c>
      <c r="O26" s="1143" t="s">
        <v>831</v>
      </c>
    </row>
    <row r="27" spans="2:16" ht="11.25" customHeight="1">
      <c r="D27" s="1318" t="s">
        <v>907</v>
      </c>
      <c r="E27" s="1327"/>
      <c r="F27" s="1327"/>
      <c r="G27" s="1327"/>
      <c r="H27" s="1327"/>
      <c r="I27" s="1327"/>
      <c r="J27" s="1327"/>
      <c r="K27" s="1327"/>
      <c r="L27" s="1327"/>
      <c r="M27" s="1327"/>
      <c r="N27" s="237"/>
      <c r="O27" s="703" t="s">
        <v>1111</v>
      </c>
      <c r="P27" s="1328"/>
    </row>
    <row r="28" spans="2:16" ht="11.25" customHeight="1">
      <c r="B28" s="1324" t="s">
        <v>290</v>
      </c>
      <c r="C28" s="1329"/>
      <c r="D28" s="755" t="s">
        <v>908</v>
      </c>
      <c r="E28" s="755" t="s">
        <v>909</v>
      </c>
      <c r="F28" s="755" t="s">
        <v>910</v>
      </c>
      <c r="G28" s="755" t="s">
        <v>911</v>
      </c>
      <c r="H28" s="755" t="s">
        <v>912</v>
      </c>
      <c r="I28" s="755" t="s">
        <v>914</v>
      </c>
      <c r="J28" s="755" t="s">
        <v>915</v>
      </c>
      <c r="K28" s="755" t="s">
        <v>916</v>
      </c>
      <c r="L28" s="755" t="s">
        <v>797</v>
      </c>
      <c r="M28" s="755" t="s">
        <v>807</v>
      </c>
      <c r="N28" s="756" t="s">
        <v>920</v>
      </c>
      <c r="O28" s="756" t="s">
        <v>1066</v>
      </c>
      <c r="P28" s="1328"/>
    </row>
    <row r="29" spans="2:16" ht="11.25" customHeight="1">
      <c r="B29" s="829">
        <v>1</v>
      </c>
      <c r="C29" s="387" t="s">
        <v>897</v>
      </c>
      <c r="D29" s="102">
        <v>1956.9</v>
      </c>
      <c r="E29" s="102"/>
      <c r="F29" s="102"/>
      <c r="G29" s="102"/>
      <c r="H29" s="102"/>
      <c r="I29" s="102"/>
      <c r="J29" s="102"/>
      <c r="K29" s="102"/>
      <c r="L29" s="102"/>
      <c r="M29" s="102"/>
      <c r="N29" s="102"/>
      <c r="O29" s="102">
        <v>1957</v>
      </c>
      <c r="P29" s="102"/>
    </row>
    <row r="30" spans="2:16" ht="11.25" customHeight="1">
      <c r="B30" s="13">
        <v>2</v>
      </c>
      <c r="C30" s="387" t="s">
        <v>673</v>
      </c>
      <c r="D30" s="103">
        <v>232.4</v>
      </c>
      <c r="E30" s="103"/>
      <c r="F30" s="103"/>
      <c r="G30" s="103"/>
      <c r="H30" s="103">
        <v>169.9</v>
      </c>
      <c r="I30" s="103"/>
      <c r="J30" s="103"/>
      <c r="K30" s="103"/>
      <c r="L30" s="103"/>
      <c r="M30" s="103"/>
      <c r="N30" s="103"/>
      <c r="O30" s="102">
        <v>402</v>
      </c>
      <c r="P30" s="103"/>
    </row>
    <row r="31" spans="2:16" ht="11.25" customHeight="1">
      <c r="B31" s="13">
        <v>3</v>
      </c>
      <c r="C31" s="387" t="s">
        <v>674</v>
      </c>
      <c r="D31" s="103">
        <v>178.7</v>
      </c>
      <c r="E31" s="103"/>
      <c r="F31" s="103"/>
      <c r="G31" s="103"/>
      <c r="H31" s="103">
        <v>63.9</v>
      </c>
      <c r="I31" s="103"/>
      <c r="J31" s="103"/>
      <c r="K31" s="103"/>
      <c r="L31" s="103"/>
      <c r="M31" s="103"/>
      <c r="N31" s="103"/>
      <c r="O31" s="102">
        <v>243</v>
      </c>
      <c r="P31" s="103"/>
    </row>
    <row r="32" spans="2:16" ht="11.25" customHeight="1">
      <c r="B32" s="13">
        <v>4</v>
      </c>
      <c r="C32" s="387" t="s">
        <v>675</v>
      </c>
      <c r="D32" s="103">
        <v>93.8</v>
      </c>
      <c r="E32" s="103"/>
      <c r="F32" s="103"/>
      <c r="G32" s="103"/>
      <c r="H32" s="103"/>
      <c r="I32" s="103"/>
      <c r="J32" s="103"/>
      <c r="K32" s="103"/>
      <c r="L32" s="103"/>
      <c r="M32" s="103"/>
      <c r="N32" s="103"/>
      <c r="O32" s="102">
        <v>94</v>
      </c>
      <c r="P32" s="103"/>
    </row>
    <row r="33" spans="2:16" ht="11.25" customHeight="1">
      <c r="B33" s="13">
        <v>5</v>
      </c>
      <c r="C33" s="387" t="s">
        <v>676</v>
      </c>
      <c r="D33" s="103"/>
      <c r="E33" s="103"/>
      <c r="F33" s="103"/>
      <c r="G33" s="103"/>
      <c r="H33" s="103"/>
      <c r="I33" s="103"/>
      <c r="J33" s="103"/>
      <c r="K33" s="103"/>
      <c r="L33" s="103"/>
      <c r="M33" s="103"/>
      <c r="N33" s="103"/>
      <c r="O33" s="102"/>
      <c r="P33" s="103"/>
    </row>
    <row r="34" spans="2:16" ht="11.25" customHeight="1">
      <c r="B34" s="13">
        <v>6</v>
      </c>
      <c r="C34" s="387" t="s">
        <v>548</v>
      </c>
      <c r="D34" s="102"/>
      <c r="E34" s="102">
        <v>12219.8</v>
      </c>
      <c r="F34" s="102"/>
      <c r="G34" s="102"/>
      <c r="H34" s="102">
        <v>8142.2</v>
      </c>
      <c r="I34" s="102">
        <v>11933</v>
      </c>
      <c r="J34" s="102"/>
      <c r="K34" s="102"/>
      <c r="L34" s="102"/>
      <c r="M34" s="102"/>
      <c r="N34" s="102"/>
      <c r="O34" s="102">
        <v>32295</v>
      </c>
      <c r="P34" s="102"/>
    </row>
    <row r="35" spans="2:16" ht="11.25" customHeight="1">
      <c r="B35" s="13">
        <v>7</v>
      </c>
      <c r="C35" s="387" t="s">
        <v>677</v>
      </c>
      <c r="D35" s="102"/>
      <c r="H35" s="102">
        <v>2.7</v>
      </c>
      <c r="I35" s="102">
        <v>445.8</v>
      </c>
      <c r="J35" s="102"/>
      <c r="K35" s="102"/>
      <c r="L35" s="102">
        <v>3448.2</v>
      </c>
      <c r="M35" s="102"/>
      <c r="N35" s="102"/>
      <c r="O35" s="102">
        <v>3897</v>
      </c>
      <c r="P35" s="102"/>
    </row>
    <row r="36" spans="2:16" ht="11.25" customHeight="1">
      <c r="B36" s="13">
        <v>8</v>
      </c>
      <c r="C36" s="387" t="s">
        <v>678</v>
      </c>
      <c r="D36" s="102"/>
      <c r="E36" s="102"/>
      <c r="F36" s="102"/>
      <c r="G36" s="102"/>
      <c r="H36" s="102"/>
      <c r="I36" s="102"/>
      <c r="J36" s="102"/>
      <c r="K36" s="102">
        <v>11.8</v>
      </c>
      <c r="L36" s="102">
        <v>7</v>
      </c>
      <c r="M36" s="102"/>
      <c r="N36" s="102"/>
      <c r="O36" s="102">
        <v>19</v>
      </c>
      <c r="P36" s="102"/>
    </row>
    <row r="37" spans="2:16" ht="11.25" customHeight="1">
      <c r="B37" s="13">
        <v>9</v>
      </c>
      <c r="C37" s="390" t="s">
        <v>1112</v>
      </c>
      <c r="D37" s="102"/>
      <c r="E37" s="102"/>
      <c r="F37" s="102"/>
      <c r="G37" s="102"/>
      <c r="H37" s="102"/>
      <c r="I37" s="102"/>
      <c r="J37" s="102"/>
      <c r="K37" s="102"/>
      <c r="L37" s="102"/>
      <c r="M37" s="102">
        <v>1.1000000000000001</v>
      </c>
      <c r="N37" s="102"/>
      <c r="O37" s="102">
        <v>1</v>
      </c>
      <c r="P37" s="102"/>
    </row>
    <row r="38" spans="2:16" ht="11.25" customHeight="1">
      <c r="B38" s="13">
        <v>10</v>
      </c>
      <c r="C38" s="387" t="s">
        <v>1113</v>
      </c>
      <c r="D38" s="103"/>
      <c r="E38" s="103"/>
      <c r="F38" s="103"/>
      <c r="G38" s="103"/>
      <c r="H38" s="103"/>
      <c r="I38" s="103"/>
      <c r="J38" s="103"/>
      <c r="K38" s="103"/>
      <c r="L38" s="103"/>
      <c r="M38" s="103"/>
      <c r="N38" s="103"/>
      <c r="O38" s="102"/>
      <c r="P38" s="103"/>
    </row>
    <row r="39" spans="2:16" s="45" customFormat="1" ht="11.25" customHeight="1">
      <c r="B39" s="1098">
        <v>11</v>
      </c>
      <c r="C39" s="1126" t="s">
        <v>1114</v>
      </c>
      <c r="D39" s="1145">
        <v>2462</v>
      </c>
      <c r="E39" s="1145">
        <v>12220</v>
      </c>
      <c r="F39" s="1145"/>
      <c r="G39" s="1145"/>
      <c r="H39" s="1145">
        <v>8379</v>
      </c>
      <c r="I39" s="1145">
        <v>12379</v>
      </c>
      <c r="J39" s="1145"/>
      <c r="K39" s="1145">
        <v>12</v>
      </c>
      <c r="L39" s="1145">
        <v>3455</v>
      </c>
      <c r="M39" s="1145">
        <v>1.103</v>
      </c>
      <c r="N39" s="1145"/>
      <c r="O39" s="1145">
        <v>38907</v>
      </c>
      <c r="P39" s="250"/>
    </row>
    <row r="43" spans="2:16">
      <c r="B43" s="110"/>
    </row>
    <row r="44" spans="2:16">
      <c r="B44" s="110"/>
    </row>
    <row r="45" spans="2:16">
      <c r="B45" s="29"/>
    </row>
    <row r="46" spans="2:16">
      <c r="B46" s="13"/>
    </row>
    <row r="47" spans="2:16">
      <c r="B47" s="13"/>
    </row>
    <row r="48" spans="2:16">
      <c r="B48" s="13"/>
    </row>
    <row r="49" spans="2:2">
      <c r="B49" s="13"/>
    </row>
    <row r="50" spans="2:2">
      <c r="B50" s="13"/>
    </row>
    <row r="51" spans="2:2">
      <c r="B51" s="13"/>
    </row>
    <row r="52" spans="2:2">
      <c r="B52" s="13"/>
    </row>
    <row r="53" spans="2:2">
      <c r="B53" s="13"/>
    </row>
    <row r="54" spans="2:2">
      <c r="B54" s="25"/>
    </row>
    <row r="55" spans="2:2">
      <c r="B55" s="25"/>
    </row>
    <row r="56" spans="2:2">
      <c r="B56" s="25"/>
    </row>
    <row r="57" spans="2:2">
      <c r="B57" s="25"/>
    </row>
    <row r="58" spans="2:2">
      <c r="B58" s="25"/>
    </row>
    <row r="59" spans="2:2">
      <c r="B59" s="25"/>
    </row>
    <row r="60" spans="2:2">
      <c r="B60" s="25"/>
    </row>
    <row r="61" spans="2:2">
      <c r="B61" s="25"/>
    </row>
  </sheetData>
  <mergeCells count="10">
    <mergeCell ref="B26:C26"/>
    <mergeCell ref="D27:M27"/>
    <mergeCell ref="P27:P28"/>
    <mergeCell ref="B28:C28"/>
    <mergeCell ref="B3:I3"/>
    <mergeCell ref="P10:P11"/>
    <mergeCell ref="D10:M10"/>
    <mergeCell ref="B9:C9"/>
    <mergeCell ref="B11:C11"/>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7109375" style="20" customWidth="1"/>
    <col min="2" max="2" width="19.140625" style="32" customWidth="1"/>
    <col min="3" max="3" width="20.7109375" style="32" customWidth="1"/>
    <col min="4" max="10" width="15.7109375" style="32" customWidth="1"/>
    <col min="11" max="11" width="35.42578125" style="32" customWidth="1"/>
    <col min="12" max="16384" width="12.5703125" style="32"/>
  </cols>
  <sheetData>
    <row r="1" spans="1:16" s="11" customFormat="1" ht="11.25" customHeight="1">
      <c r="A1" s="8"/>
      <c r="B1" s="8"/>
      <c r="C1" s="8"/>
      <c r="D1" s="9"/>
      <c r="E1" s="9"/>
      <c r="F1" s="9"/>
      <c r="G1" s="9"/>
      <c r="H1" s="9"/>
      <c r="I1" s="9"/>
      <c r="J1" s="9"/>
    </row>
    <row r="2" spans="1:16" s="11" customFormat="1" ht="5.25" customHeight="1">
      <c r="A2" s="8"/>
      <c r="B2" s="8"/>
      <c r="C2" s="8"/>
      <c r="D2" s="9"/>
      <c r="E2" s="9"/>
      <c r="F2" s="10"/>
      <c r="G2" s="10"/>
      <c r="H2" s="10"/>
    </row>
    <row r="3" spans="1:16" s="13" customFormat="1" ht="12.75" customHeight="1">
      <c r="A3" s="12"/>
      <c r="B3" s="1204" t="s">
        <v>287</v>
      </c>
      <c r="C3" s="1204"/>
      <c r="D3" s="1204"/>
      <c r="E3" s="1204"/>
      <c r="F3" s="1204"/>
      <c r="G3" s="1204"/>
      <c r="H3" s="1204"/>
    </row>
    <row r="4" spans="1:16" s="11" customFormat="1" ht="5.25" customHeight="1">
      <c r="A4" s="8"/>
      <c r="B4" s="8"/>
      <c r="C4" s="8"/>
      <c r="D4" s="9"/>
      <c r="E4" s="9"/>
      <c r="F4" s="10"/>
      <c r="G4" s="10"/>
      <c r="H4" s="10"/>
      <c r="J4" s="8"/>
      <c r="K4" s="8"/>
    </row>
    <row r="5" spans="1:16" s="7" customFormat="1" ht="15.75" customHeight="1">
      <c r="A5" s="14"/>
      <c r="B5" s="15" t="s">
        <v>1115</v>
      </c>
    </row>
    <row r="6" spans="1:16" ht="11.25" customHeight="1">
      <c r="A6" s="14"/>
      <c r="B6" s="15"/>
      <c r="C6" s="7"/>
      <c r="D6" s="7"/>
      <c r="E6" s="7"/>
      <c r="F6" s="7"/>
      <c r="G6" s="7"/>
      <c r="H6" s="7"/>
      <c r="I6" s="7"/>
      <c r="J6" s="7"/>
    </row>
    <row r="7" spans="1:16" ht="26.25" customHeight="1">
      <c r="A7" s="14"/>
      <c r="B7" s="1291" t="s">
        <v>1116</v>
      </c>
      <c r="C7" s="1291"/>
      <c r="D7" s="1291"/>
      <c r="E7" s="1291"/>
      <c r="F7" s="1291"/>
      <c r="G7" s="1291"/>
      <c r="H7" s="1291"/>
      <c r="I7" s="1291"/>
      <c r="J7" s="1291"/>
    </row>
    <row r="8" spans="1:16" ht="11.25" customHeight="1">
      <c r="A8" s="14"/>
      <c r="B8" s="1332" t="s">
        <v>1117</v>
      </c>
      <c r="C8" s="1332"/>
      <c r="D8" s="1332"/>
      <c r="E8" s="1332"/>
      <c r="F8" s="1332"/>
      <c r="G8" s="1332"/>
      <c r="H8" s="1332"/>
      <c r="I8" s="1332"/>
      <c r="J8" s="1332"/>
      <c r="K8" s="80"/>
    </row>
    <row r="10" spans="1:16" ht="15">
      <c r="A10" s="40"/>
      <c r="B10" s="1333" t="s">
        <v>29</v>
      </c>
      <c r="C10" s="1334"/>
      <c r="D10" s="1079" t="s">
        <v>297</v>
      </c>
      <c r="E10" s="1079" t="s">
        <v>299</v>
      </c>
      <c r="F10" s="1079" t="s">
        <v>301</v>
      </c>
      <c r="G10" s="1079" t="s">
        <v>303</v>
      </c>
      <c r="H10" s="1079" t="s">
        <v>308</v>
      </c>
      <c r="I10" s="1079" t="s">
        <v>315</v>
      </c>
      <c r="J10" s="1079" t="s">
        <v>317</v>
      </c>
      <c r="N10" s="3"/>
      <c r="O10" s="3"/>
      <c r="P10" s="3"/>
    </row>
    <row r="11" spans="1:16">
      <c r="A11" s="17"/>
      <c r="B11" s="702"/>
      <c r="C11" s="402"/>
      <c r="D11" s="890"/>
      <c r="E11" s="80" t="s">
        <v>1118</v>
      </c>
      <c r="F11" s="890"/>
      <c r="G11" s="80" t="s">
        <v>1118</v>
      </c>
      <c r="H11" s="763" t="s">
        <v>1118</v>
      </c>
      <c r="I11" s="890" t="s">
        <v>930</v>
      </c>
      <c r="J11" s="763" t="s">
        <v>931</v>
      </c>
      <c r="N11" s="3"/>
      <c r="O11" s="3"/>
      <c r="P11" s="3"/>
    </row>
    <row r="12" spans="1:16">
      <c r="A12" s="17"/>
      <c r="B12" s="702"/>
      <c r="C12" s="402"/>
      <c r="D12" s="80"/>
      <c r="E12" s="80" t="s">
        <v>941</v>
      </c>
      <c r="F12" s="80"/>
      <c r="G12" s="80" t="s">
        <v>943</v>
      </c>
      <c r="H12" s="763" t="s">
        <v>1119</v>
      </c>
      <c r="I12" s="80" t="s">
        <v>1120</v>
      </c>
      <c r="J12" s="763" t="s">
        <v>1121</v>
      </c>
      <c r="N12" s="3"/>
      <c r="O12" s="3"/>
      <c r="P12" s="3"/>
    </row>
    <row r="13" spans="1:16" ht="11.25" customHeight="1">
      <c r="A13" s="17"/>
      <c r="B13" s="399" t="s">
        <v>290</v>
      </c>
      <c r="C13" s="319" t="s">
        <v>1122</v>
      </c>
      <c r="D13" s="157" t="s">
        <v>1078</v>
      </c>
      <c r="E13" s="80" t="s">
        <v>952</v>
      </c>
      <c r="F13" s="157" t="s">
        <v>1123</v>
      </c>
      <c r="G13" s="157" t="s">
        <v>952</v>
      </c>
      <c r="H13" s="583" t="s">
        <v>954</v>
      </c>
      <c r="I13" s="157" t="s">
        <v>557</v>
      </c>
      <c r="J13" s="583" t="s">
        <v>1124</v>
      </c>
      <c r="O13" s="3"/>
      <c r="P13" s="3"/>
    </row>
    <row r="14" spans="1:16">
      <c r="A14" s="13"/>
      <c r="B14" s="891" t="s">
        <v>1125</v>
      </c>
      <c r="C14" s="891" t="s">
        <v>1126</v>
      </c>
      <c r="D14" s="891"/>
      <c r="E14" s="891"/>
      <c r="F14" s="891"/>
      <c r="G14" s="891"/>
      <c r="H14" s="891"/>
      <c r="I14" s="891"/>
      <c r="J14" s="891"/>
      <c r="O14" s="3"/>
      <c r="P14" s="3"/>
    </row>
    <row r="15" spans="1:16">
      <c r="A15" s="13"/>
      <c r="B15" s="388">
        <v>1</v>
      </c>
      <c r="C15" s="388" t="s">
        <v>958</v>
      </c>
      <c r="D15" s="1045">
        <v>10.39618303</v>
      </c>
      <c r="E15" s="952">
        <v>0.03</v>
      </c>
      <c r="F15" s="1045">
        <v>11</v>
      </c>
      <c r="G15" s="664">
        <v>28.632000000000001</v>
      </c>
      <c r="H15" s="664">
        <v>1.2716099999999999</v>
      </c>
      <c r="I15" s="1045">
        <v>0.55150124</v>
      </c>
      <c r="J15" s="926">
        <v>5.3049999999999997</v>
      </c>
      <c r="K15" s="82"/>
      <c r="N15" s="246"/>
      <c r="O15" s="3"/>
      <c r="P15" s="3"/>
    </row>
    <row r="16" spans="1:16">
      <c r="A16" s="13"/>
      <c r="B16" s="388">
        <v>2</v>
      </c>
      <c r="C16" s="388" t="s">
        <v>961</v>
      </c>
      <c r="D16" s="1045">
        <v>24.994225330000003</v>
      </c>
      <c r="E16" s="952">
        <v>0.214</v>
      </c>
      <c r="F16" s="1045">
        <v>8</v>
      </c>
      <c r="G16" s="664">
        <v>39.892000000000003</v>
      </c>
      <c r="H16" s="664">
        <v>1.6906300000000001</v>
      </c>
      <c r="I16" s="1045">
        <v>8.9258384100000008</v>
      </c>
      <c r="J16" s="926">
        <v>35.711999999999996</v>
      </c>
      <c r="K16" s="82"/>
      <c r="N16" s="246"/>
      <c r="O16" s="3"/>
      <c r="P16" s="3"/>
    </row>
    <row r="17" spans="1:16">
      <c r="A17" s="13"/>
      <c r="B17" s="388">
        <v>3</v>
      </c>
      <c r="C17" s="388" t="s">
        <v>962</v>
      </c>
      <c r="D17" s="1045">
        <v>133.4097836</v>
      </c>
      <c r="E17" s="952">
        <v>0.38800000000000001</v>
      </c>
      <c r="F17" s="1045">
        <v>215</v>
      </c>
      <c r="G17" s="664">
        <v>33.692</v>
      </c>
      <c r="H17" s="664">
        <v>1.4802500000000001</v>
      </c>
      <c r="I17" s="1045">
        <v>40.310025400000001</v>
      </c>
      <c r="J17" s="926">
        <v>30.214999999999996</v>
      </c>
      <c r="K17" s="82"/>
      <c r="N17" s="246"/>
      <c r="O17" s="3"/>
      <c r="P17" s="3"/>
    </row>
    <row r="18" spans="1:16">
      <c r="A18" s="13"/>
      <c r="B18" s="388">
        <v>4</v>
      </c>
      <c r="C18" s="388" t="s">
        <v>963</v>
      </c>
      <c r="D18" s="1045">
        <v>350.21086680000002</v>
      </c>
      <c r="E18" s="952">
        <v>0.63400000000000001</v>
      </c>
      <c r="F18" s="1045">
        <v>177</v>
      </c>
      <c r="G18" s="664">
        <v>28.615000000000002</v>
      </c>
      <c r="H18" s="664">
        <v>1.1524799999999999</v>
      </c>
      <c r="I18" s="1045">
        <v>138.53717</v>
      </c>
      <c r="J18" s="926">
        <v>39.558</v>
      </c>
      <c r="K18" s="82"/>
      <c r="N18" s="246"/>
      <c r="O18" s="3"/>
      <c r="P18" s="3"/>
    </row>
    <row r="19" spans="1:16">
      <c r="A19" s="13"/>
      <c r="B19" s="388">
        <v>5</v>
      </c>
      <c r="C19" s="388" t="s">
        <v>964</v>
      </c>
      <c r="D19" s="1045">
        <v>88.937942750000005</v>
      </c>
      <c r="E19" s="952">
        <v>1.25</v>
      </c>
      <c r="F19" s="1045">
        <v>167</v>
      </c>
      <c r="G19" s="664">
        <v>32.804000000000002</v>
      </c>
      <c r="H19" s="664">
        <v>3.9308999999999998</v>
      </c>
      <c r="I19" s="1045">
        <v>52.122339010000005</v>
      </c>
      <c r="J19" s="926">
        <v>58.604999999999997</v>
      </c>
      <c r="K19" s="82"/>
      <c r="N19" s="246"/>
      <c r="O19" s="3"/>
      <c r="P19" s="3"/>
    </row>
    <row r="20" spans="1:16">
      <c r="A20" s="13"/>
      <c r="B20" s="388">
        <v>6</v>
      </c>
      <c r="C20" s="388" t="s">
        <v>967</v>
      </c>
      <c r="D20" s="1045">
        <v>21.947051060000003</v>
      </c>
      <c r="E20" s="952">
        <v>3.3910000000000005</v>
      </c>
      <c r="F20" s="1045">
        <v>53</v>
      </c>
      <c r="G20" s="953">
        <v>34.581000000000003</v>
      </c>
      <c r="H20" s="953">
        <v>2.5991599999999999</v>
      </c>
      <c r="I20" s="1045">
        <v>16.510121350000002</v>
      </c>
      <c r="J20" s="926">
        <v>75.227000000000004</v>
      </c>
      <c r="K20" s="82"/>
      <c r="N20" s="246"/>
      <c r="O20" s="3"/>
      <c r="P20" s="3"/>
    </row>
    <row r="21" spans="1:16">
      <c r="A21" s="13"/>
      <c r="B21" s="388">
        <v>7</v>
      </c>
      <c r="C21" s="388" t="s">
        <v>970</v>
      </c>
      <c r="D21" s="1045">
        <v>2.24926885</v>
      </c>
      <c r="E21" s="952">
        <v>12.356</v>
      </c>
      <c r="F21" s="1045">
        <v>7</v>
      </c>
      <c r="G21" s="953">
        <v>52.451000000000001</v>
      </c>
      <c r="H21" s="953">
        <v>1.2180800000000001</v>
      </c>
      <c r="I21" s="1045">
        <v>4.9782839899999995</v>
      </c>
      <c r="J21" s="926">
        <v>221.32900000000001</v>
      </c>
      <c r="K21" s="82"/>
      <c r="N21" s="246"/>
      <c r="O21" s="3"/>
      <c r="P21" s="3"/>
    </row>
    <row r="22" spans="1:16">
      <c r="A22" s="13"/>
      <c r="B22" s="388">
        <v>8</v>
      </c>
      <c r="C22" s="388" t="s">
        <v>974</v>
      </c>
      <c r="D22" s="1044">
        <v>8.74597157</v>
      </c>
      <c r="E22" s="664">
        <v>100</v>
      </c>
      <c r="F22" s="1044">
        <v>3</v>
      </c>
      <c r="G22" s="664">
        <v>22.396999999999998</v>
      </c>
      <c r="H22" s="664">
        <v>4.8970200000000004</v>
      </c>
      <c r="I22" s="1044">
        <v>24.485124429999999</v>
      </c>
      <c r="J22" s="926">
        <v>279.959</v>
      </c>
      <c r="K22" s="82"/>
      <c r="N22" s="246"/>
      <c r="O22" s="3"/>
      <c r="P22" s="3"/>
    </row>
    <row r="23" spans="1:16" ht="11.25" customHeight="1">
      <c r="A23" s="13"/>
      <c r="B23" s="1146">
        <v>9</v>
      </c>
      <c r="C23" s="1146" t="s">
        <v>1127</v>
      </c>
      <c r="D23" s="1147">
        <v>640.89129299000001</v>
      </c>
      <c r="E23" s="1148">
        <v>0.54</v>
      </c>
      <c r="F23" s="1147">
        <f>SUM(F15:F22)</f>
        <v>641</v>
      </c>
      <c r="G23" s="1149">
        <v>22.22</v>
      </c>
      <c r="H23" s="1149">
        <v>1.2599</v>
      </c>
      <c r="I23" s="1147">
        <v>286.42040383</v>
      </c>
      <c r="J23" s="1150">
        <v>44.690999999999995</v>
      </c>
      <c r="K23" s="82"/>
      <c r="N23" s="246"/>
      <c r="O23" s="3"/>
      <c r="P23" s="3"/>
    </row>
    <row r="24" spans="1:16">
      <c r="A24" s="13"/>
      <c r="B24" s="391" t="s">
        <v>1128</v>
      </c>
      <c r="C24" s="391" t="s">
        <v>1126</v>
      </c>
      <c r="D24" s="391"/>
      <c r="E24" s="664"/>
      <c r="F24" s="391"/>
      <c r="G24" s="664"/>
      <c r="H24" s="664"/>
      <c r="I24" s="391"/>
      <c r="J24" s="666"/>
      <c r="N24" s="246"/>
      <c r="O24" s="3"/>
      <c r="P24" s="3"/>
    </row>
    <row r="25" spans="1:16">
      <c r="A25" s="13"/>
      <c r="B25" s="388">
        <v>1</v>
      </c>
      <c r="C25" s="388" t="s">
        <v>958</v>
      </c>
      <c r="D25" s="1045">
        <v>96.591482350000007</v>
      </c>
      <c r="E25" s="953">
        <v>1.2999999999999999E-2</v>
      </c>
      <c r="F25" s="1045">
        <v>2</v>
      </c>
      <c r="G25" s="664">
        <v>23.116</v>
      </c>
      <c r="H25" s="664">
        <v>8.1168700000000005</v>
      </c>
      <c r="I25" s="1045">
        <v>41.741001559999994</v>
      </c>
      <c r="J25" s="665">
        <v>43.214000000000006</v>
      </c>
      <c r="N25" s="246"/>
      <c r="O25" s="3"/>
      <c r="P25" s="3"/>
    </row>
    <row r="26" spans="1:16">
      <c r="A26" s="13"/>
      <c r="B26" s="388">
        <v>2</v>
      </c>
      <c r="C26" s="388" t="s">
        <v>961</v>
      </c>
      <c r="D26" s="1045">
        <v>93.833621410000006</v>
      </c>
      <c r="E26" s="664">
        <v>0.216</v>
      </c>
      <c r="F26" s="1045">
        <v>2</v>
      </c>
      <c r="G26" s="664">
        <v>38.409999999999997</v>
      </c>
      <c r="H26" s="664">
        <v>3.5053399999999999</v>
      </c>
      <c r="I26" s="1045">
        <v>46.74633601</v>
      </c>
      <c r="J26" s="665">
        <v>49.817999999999998</v>
      </c>
      <c r="N26" s="246"/>
      <c r="O26" s="3"/>
      <c r="P26" s="3"/>
    </row>
    <row r="27" spans="1:16">
      <c r="A27" s="13"/>
      <c r="B27" s="388">
        <v>3</v>
      </c>
      <c r="C27" s="388" t="s">
        <v>962</v>
      </c>
      <c r="D27" s="1045">
        <v>2.3227188000000001</v>
      </c>
      <c r="E27" s="664">
        <v>0.36899999999999999</v>
      </c>
      <c r="F27" s="1045">
        <v>4</v>
      </c>
      <c r="G27" s="664">
        <v>37.018000000000001</v>
      </c>
      <c r="H27" s="664">
        <v>1.0215399999999999</v>
      </c>
      <c r="I27" s="1045">
        <v>0.82382964999999997</v>
      </c>
      <c r="J27" s="665">
        <v>35.467999999999996</v>
      </c>
      <c r="N27" s="246"/>
      <c r="O27" s="3"/>
      <c r="P27" s="3"/>
    </row>
    <row r="28" spans="1:16">
      <c r="A28" s="13"/>
      <c r="B28" s="388">
        <v>4</v>
      </c>
      <c r="C28" s="388" t="s">
        <v>963</v>
      </c>
      <c r="D28" s="1045">
        <v>1.90909219</v>
      </c>
      <c r="E28" s="664">
        <v>0.629</v>
      </c>
      <c r="F28" s="1045">
        <v>6</v>
      </c>
      <c r="G28" s="664">
        <v>27.106999999999999</v>
      </c>
      <c r="H28" s="664">
        <v>5</v>
      </c>
      <c r="I28" s="1045">
        <v>1.2409469099999999</v>
      </c>
      <c r="J28" s="665">
        <v>65.00200000000001</v>
      </c>
      <c r="N28" s="246"/>
      <c r="O28" s="3"/>
      <c r="P28" s="3"/>
    </row>
    <row r="29" spans="1:16">
      <c r="A29" s="13"/>
      <c r="B29" s="388">
        <v>5</v>
      </c>
      <c r="C29" s="388" t="s">
        <v>964</v>
      </c>
      <c r="D29" s="1045">
        <v>12.937307430000001</v>
      </c>
      <c r="E29" s="664">
        <v>1.0900000000000001</v>
      </c>
      <c r="F29" s="1045">
        <v>14</v>
      </c>
      <c r="G29" s="664">
        <v>25.248999999999999</v>
      </c>
      <c r="H29" s="664">
        <v>4.9963899999999999</v>
      </c>
      <c r="I29" s="1045">
        <v>9.6606965899999988</v>
      </c>
      <c r="J29" s="665">
        <v>74.673000000000002</v>
      </c>
      <c r="N29" s="246"/>
    </row>
    <row r="30" spans="1:16">
      <c r="A30" s="13"/>
      <c r="B30" s="388">
        <v>6</v>
      </c>
      <c r="C30" s="388" t="s">
        <v>967</v>
      </c>
      <c r="D30" s="1045">
        <v>8.3859999999999992</v>
      </c>
      <c r="E30" s="664">
        <v>4.4660000000000002</v>
      </c>
      <c r="F30" s="1045">
        <v>1</v>
      </c>
      <c r="G30" s="664">
        <v>28.599</v>
      </c>
      <c r="H30" s="664">
        <v>1</v>
      </c>
      <c r="I30" s="1045">
        <v>4.0910000000000002</v>
      </c>
      <c r="J30" s="935">
        <v>48.786000000000001</v>
      </c>
      <c r="N30" s="246"/>
    </row>
    <row r="31" spans="1:16">
      <c r="A31" s="13"/>
      <c r="B31" s="388">
        <v>7</v>
      </c>
      <c r="C31" s="388" t="s">
        <v>970</v>
      </c>
      <c r="D31" s="1045"/>
      <c r="E31" s="664"/>
      <c r="F31" s="1045"/>
      <c r="G31" s="664"/>
      <c r="H31" s="664"/>
      <c r="I31" s="1045"/>
      <c r="J31" s="666">
        <v>0</v>
      </c>
      <c r="N31" s="246"/>
    </row>
    <row r="32" spans="1:16">
      <c r="A32" s="13"/>
      <c r="B32" s="388">
        <v>8</v>
      </c>
      <c r="C32" s="388" t="s">
        <v>974</v>
      </c>
      <c r="D32" s="1045">
        <v>4.1498813999999999</v>
      </c>
      <c r="E32" s="664">
        <v>100</v>
      </c>
      <c r="F32" s="1045">
        <v>1</v>
      </c>
      <c r="G32" s="664">
        <v>29.861999999999998</v>
      </c>
      <c r="H32" s="664">
        <v>5</v>
      </c>
      <c r="I32" s="1045"/>
      <c r="J32" s="665">
        <v>0</v>
      </c>
      <c r="N32" s="246"/>
    </row>
    <row r="33" spans="1:14" ht="11.25" customHeight="1">
      <c r="A33" s="13"/>
      <c r="B33" s="1146">
        <v>9</v>
      </c>
      <c r="C33" s="1146" t="s">
        <v>1129</v>
      </c>
      <c r="D33" s="1147">
        <v>211.75248916000001</v>
      </c>
      <c r="E33" s="1149">
        <v>2.19</v>
      </c>
      <c r="F33" s="1147">
        <f>SUM(F25:F32)</f>
        <v>30</v>
      </c>
      <c r="G33" s="1149">
        <v>41.01</v>
      </c>
      <c r="H33" s="1149">
        <v>3.4346999999999999</v>
      </c>
      <c r="I33" s="1147">
        <v>100.21690170000001</v>
      </c>
      <c r="J33" s="1151">
        <v>47.327000000000005</v>
      </c>
    </row>
    <row r="34" spans="1:14">
      <c r="A34" s="13"/>
      <c r="B34" s="391" t="s">
        <v>1130</v>
      </c>
      <c r="C34" s="391" t="s">
        <v>1126</v>
      </c>
      <c r="D34" s="391"/>
      <c r="E34" s="664"/>
      <c r="F34" s="391"/>
      <c r="G34" s="664"/>
      <c r="H34" s="664"/>
      <c r="I34" s="391"/>
      <c r="J34" s="666"/>
      <c r="N34" s="82"/>
    </row>
    <row r="35" spans="1:14">
      <c r="A35" s="13"/>
      <c r="B35" s="388">
        <v>1</v>
      </c>
      <c r="C35" s="388" t="s">
        <v>958</v>
      </c>
      <c r="D35" s="1045">
        <v>7313.9196633000001</v>
      </c>
      <c r="E35" s="664">
        <v>0.04</v>
      </c>
      <c r="F35" s="1045">
        <v>93</v>
      </c>
      <c r="G35" s="664">
        <v>36.585000000000001</v>
      </c>
      <c r="H35" s="664">
        <v>2.3174899999999998</v>
      </c>
      <c r="I35" s="1045">
        <v>716.36371990999999</v>
      </c>
      <c r="J35" s="665">
        <v>9.7949999999999999</v>
      </c>
    </row>
    <row r="36" spans="1:14">
      <c r="A36" s="13"/>
      <c r="B36" s="388">
        <v>2</v>
      </c>
      <c r="C36" s="388" t="s">
        <v>961</v>
      </c>
      <c r="D36" s="1045">
        <v>39701.90595</v>
      </c>
      <c r="E36" s="664">
        <v>0.22799999999999998</v>
      </c>
      <c r="F36" s="1045">
        <v>79</v>
      </c>
      <c r="G36" s="664">
        <v>18.423999999999999</v>
      </c>
      <c r="H36" s="664">
        <v>1.13151</v>
      </c>
      <c r="I36" s="1045">
        <v>5787.457805</v>
      </c>
      <c r="J36" s="665">
        <v>14.577000000000002</v>
      </c>
    </row>
    <row r="37" spans="1:14">
      <c r="A37" s="13"/>
      <c r="B37" s="388">
        <v>3</v>
      </c>
      <c r="C37" s="388" t="s">
        <v>962</v>
      </c>
      <c r="D37" s="1045">
        <v>3881.9802020000002</v>
      </c>
      <c r="E37" s="664">
        <v>0.37</v>
      </c>
      <c r="F37" s="1045">
        <v>136</v>
      </c>
      <c r="G37" s="664">
        <v>31.124000000000002</v>
      </c>
      <c r="H37" s="664">
        <v>1.88565</v>
      </c>
      <c r="I37" s="1045">
        <v>1577.9729359999999</v>
      </c>
      <c r="J37" s="665">
        <v>40.649000000000001</v>
      </c>
    </row>
    <row r="38" spans="1:14">
      <c r="A38" s="13"/>
      <c r="B38" s="388">
        <v>4</v>
      </c>
      <c r="C38" s="388" t="s">
        <v>963</v>
      </c>
      <c r="D38" s="1045">
        <v>4518.780933</v>
      </c>
      <c r="E38" s="664">
        <v>0.57800000000000007</v>
      </c>
      <c r="F38" s="1045">
        <v>142</v>
      </c>
      <c r="G38" s="664">
        <v>23.254999999999999</v>
      </c>
      <c r="H38" s="664">
        <v>1.5582499999999999</v>
      </c>
      <c r="I38" s="1045">
        <v>1631.6366379999999</v>
      </c>
      <c r="J38" s="665">
        <v>36.108000000000004</v>
      </c>
    </row>
    <row r="39" spans="1:14">
      <c r="A39" s="13"/>
      <c r="B39" s="388">
        <v>5</v>
      </c>
      <c r="C39" s="388" t="s">
        <v>964</v>
      </c>
      <c r="D39" s="1045">
        <v>7607.5764841</v>
      </c>
      <c r="E39" s="953">
        <v>1.345</v>
      </c>
      <c r="F39" s="1045">
        <v>221</v>
      </c>
      <c r="G39" s="664">
        <v>22.835000000000001</v>
      </c>
      <c r="H39" s="664">
        <v>2.6806700000000001</v>
      </c>
      <c r="I39" s="1045">
        <v>3579.3488597</v>
      </c>
      <c r="J39" s="665">
        <v>47.05</v>
      </c>
    </row>
    <row r="40" spans="1:14">
      <c r="A40" s="13"/>
      <c r="B40" s="388">
        <v>6</v>
      </c>
      <c r="C40" s="388" t="s">
        <v>967</v>
      </c>
      <c r="D40" s="1045">
        <v>3535.5720240999999</v>
      </c>
      <c r="E40" s="953">
        <v>2.7730000000000001</v>
      </c>
      <c r="F40" s="1045">
        <v>61</v>
      </c>
      <c r="G40" s="953">
        <v>20.817</v>
      </c>
      <c r="H40" s="953">
        <v>2.5783999999999998</v>
      </c>
      <c r="I40" s="1045">
        <v>1846.1806773799999</v>
      </c>
      <c r="J40" s="665">
        <v>52.216999999999999</v>
      </c>
    </row>
    <row r="41" spans="1:14">
      <c r="A41" s="13"/>
      <c r="B41" s="388">
        <v>7</v>
      </c>
      <c r="C41" s="388" t="s">
        <v>970</v>
      </c>
      <c r="D41" s="1045">
        <v>163.00520900000001</v>
      </c>
      <c r="E41" s="953">
        <v>13.878</v>
      </c>
      <c r="F41" s="1045">
        <v>11</v>
      </c>
      <c r="G41" s="953">
        <v>49.582999999999998</v>
      </c>
      <c r="H41" s="953">
        <v>2.0051299999999999</v>
      </c>
      <c r="I41" s="1045">
        <v>351.08530449</v>
      </c>
      <c r="J41" s="512">
        <v>215.38300000000001</v>
      </c>
    </row>
    <row r="42" spans="1:14">
      <c r="A42" s="13"/>
      <c r="B42" s="388">
        <v>8</v>
      </c>
      <c r="C42" s="388" t="s">
        <v>974</v>
      </c>
      <c r="D42" s="1045">
        <v>4.0502297</v>
      </c>
      <c r="E42" s="664">
        <v>100</v>
      </c>
      <c r="F42" s="1045">
        <v>6</v>
      </c>
      <c r="G42" s="664">
        <v>64.274000000000001</v>
      </c>
      <c r="H42" s="664">
        <v>1.3305100000000001</v>
      </c>
      <c r="I42" s="1045">
        <v>32.540531250000001</v>
      </c>
      <c r="J42" s="665">
        <v>803.42400000000009</v>
      </c>
    </row>
    <row r="43" spans="1:14" ht="11.25" customHeight="1">
      <c r="A43" s="13"/>
      <c r="B43" s="1146">
        <v>9</v>
      </c>
      <c r="C43" s="1146" t="s">
        <v>1131</v>
      </c>
      <c r="D43" s="1147">
        <v>66726.790695200005</v>
      </c>
      <c r="E43" s="1149">
        <v>2.13</v>
      </c>
      <c r="F43" s="1147">
        <f>SUM(F35:F42)</f>
        <v>749</v>
      </c>
      <c r="G43" s="1149">
        <v>30.9</v>
      </c>
      <c r="H43" s="1149">
        <v>1.4291</v>
      </c>
      <c r="I43" s="1147">
        <v>15522.586471729999</v>
      </c>
      <c r="J43" s="1151">
        <v>23.263000000000002</v>
      </c>
    </row>
    <row r="44" spans="1:14" s="45" customFormat="1" ht="11.25" customHeight="1">
      <c r="A44" s="40"/>
      <c r="B44" s="1331" t="s">
        <v>1132</v>
      </c>
      <c r="C44" s="1331"/>
      <c r="D44" s="1152">
        <f>D23+D33+D43</f>
        <v>67579.434477350005</v>
      </c>
      <c r="E44" s="1153">
        <v>0.56000000000000005</v>
      </c>
      <c r="F44" s="1152">
        <f>F23+F33+F43</f>
        <v>1420</v>
      </c>
      <c r="G44" s="1153">
        <v>22.36</v>
      </c>
      <c r="H44" s="1153">
        <v>1.26</v>
      </c>
      <c r="I44" s="1152">
        <f>I23+I33+I43</f>
        <v>15909.223777259998</v>
      </c>
      <c r="J44" s="1154">
        <v>23.542000000000002</v>
      </c>
      <c r="K44" s="32"/>
    </row>
    <row r="45" spans="1:14">
      <c r="A45" s="13"/>
      <c r="B45" s="388"/>
      <c r="C45" s="388"/>
      <c r="D45" s="82"/>
      <c r="E45" s="46"/>
      <c r="F45" s="82"/>
      <c r="G45" s="46"/>
      <c r="H45" s="85"/>
      <c r="I45" s="43"/>
      <c r="J45" s="46"/>
    </row>
    <row r="46" spans="1:14" ht="16.5" customHeight="1"/>
    <row r="47" spans="1:14">
      <c r="A47" s="13"/>
    </row>
    <row r="48" spans="1:14" ht="15">
      <c r="A48" s="40"/>
      <c r="B48" s="1333" t="s">
        <v>1133</v>
      </c>
      <c r="C48" s="1334"/>
      <c r="D48" s="1079" t="s">
        <v>297</v>
      </c>
      <c r="E48" s="1079" t="s">
        <v>299</v>
      </c>
      <c r="F48" s="1079" t="s">
        <v>301</v>
      </c>
      <c r="G48" s="1079" t="s">
        <v>303</v>
      </c>
      <c r="H48" s="1079" t="s">
        <v>308</v>
      </c>
      <c r="I48" s="1079" t="s">
        <v>315</v>
      </c>
      <c r="J48" s="1079" t="s">
        <v>317</v>
      </c>
    </row>
    <row r="49" spans="1:10">
      <c r="A49" s="17"/>
      <c r="B49" s="702"/>
      <c r="C49" s="402"/>
      <c r="D49" s="890"/>
      <c r="E49" s="80" t="s">
        <v>1118</v>
      </c>
      <c r="F49" s="890"/>
      <c r="G49" s="80" t="s">
        <v>1118</v>
      </c>
      <c r="H49" s="80" t="s">
        <v>1118</v>
      </c>
      <c r="I49" s="890"/>
      <c r="J49" s="80" t="s">
        <v>931</v>
      </c>
    </row>
    <row r="50" spans="1:10">
      <c r="A50" s="17"/>
      <c r="B50" s="702"/>
      <c r="C50" s="402"/>
      <c r="D50" s="80"/>
      <c r="E50" s="80" t="s">
        <v>941</v>
      </c>
      <c r="F50" s="80"/>
      <c r="G50" s="80" t="s">
        <v>943</v>
      </c>
      <c r="H50" s="80" t="s">
        <v>1119</v>
      </c>
      <c r="I50" s="80"/>
      <c r="J50" s="80" t="s">
        <v>1121</v>
      </c>
    </row>
    <row r="51" spans="1:10">
      <c r="A51" s="17"/>
      <c r="B51" s="399" t="s">
        <v>290</v>
      </c>
      <c r="C51" s="319" t="s">
        <v>1122</v>
      </c>
      <c r="D51" s="157" t="s">
        <v>1078</v>
      </c>
      <c r="E51" s="80" t="s">
        <v>952</v>
      </c>
      <c r="F51" s="157" t="s">
        <v>1123</v>
      </c>
      <c r="G51" s="157" t="s">
        <v>952</v>
      </c>
      <c r="H51" s="157" t="s">
        <v>954</v>
      </c>
      <c r="I51" s="157" t="s">
        <v>557</v>
      </c>
      <c r="J51" s="157" t="s">
        <v>1134</v>
      </c>
    </row>
    <row r="52" spans="1:10">
      <c r="A52" s="13"/>
      <c r="B52" s="891" t="s">
        <v>677</v>
      </c>
      <c r="C52" s="891" t="s">
        <v>1126</v>
      </c>
      <c r="D52" s="891"/>
      <c r="E52" s="891"/>
      <c r="F52" s="891"/>
      <c r="G52" s="891"/>
      <c r="H52" s="891"/>
      <c r="I52" s="891"/>
      <c r="J52" s="891"/>
    </row>
    <row r="53" spans="1:10">
      <c r="A53" s="13"/>
      <c r="B53" s="388">
        <v>1</v>
      </c>
      <c r="C53" s="388" t="s">
        <v>958</v>
      </c>
      <c r="D53" s="82">
        <v>2063.0349999999999</v>
      </c>
      <c r="E53" s="664">
        <v>6.7437000480182537E-4</v>
      </c>
      <c r="F53" s="82">
        <v>116</v>
      </c>
      <c r="G53" s="664">
        <v>34.552244544688222</v>
      </c>
      <c r="H53" s="665">
        <v>2.9095890410958902</v>
      </c>
      <c r="I53" s="82">
        <v>428.65800000000002</v>
      </c>
      <c r="J53" s="665">
        <v>20.778028487156057</v>
      </c>
    </row>
    <row r="54" spans="1:10">
      <c r="A54" s="13"/>
      <c r="B54" s="388">
        <v>2</v>
      </c>
      <c r="C54" s="388" t="s">
        <v>961</v>
      </c>
      <c r="D54" s="82">
        <v>2164.4270000000001</v>
      </c>
      <c r="E54" s="664">
        <v>0.19365860298305831</v>
      </c>
      <c r="F54" s="82">
        <v>83</v>
      </c>
      <c r="G54" s="664">
        <v>26.874524417432188</v>
      </c>
      <c r="H54" s="665">
        <v>3.0191780821917806</v>
      </c>
      <c r="I54" s="82">
        <v>606.48099999999999</v>
      </c>
      <c r="J54" s="665">
        <v>28.020395236244973</v>
      </c>
    </row>
    <row r="55" spans="1:10">
      <c r="A55" s="13"/>
      <c r="B55" s="388">
        <v>3</v>
      </c>
      <c r="C55" s="388" t="s">
        <v>962</v>
      </c>
      <c r="D55" s="82">
        <v>2597.4659999999999</v>
      </c>
      <c r="E55" s="664">
        <v>0.40142618670274005</v>
      </c>
      <c r="F55" s="82">
        <v>427</v>
      </c>
      <c r="G55" s="664">
        <v>23.020319905567636</v>
      </c>
      <c r="H55" s="665">
        <v>2.7369863013698632</v>
      </c>
      <c r="I55" s="82">
        <v>889.33100000000002</v>
      </c>
      <c r="J55" s="665">
        <v>34.238407740467053</v>
      </c>
    </row>
    <row r="56" spans="1:10">
      <c r="A56" s="13"/>
      <c r="B56" s="388">
        <v>4</v>
      </c>
      <c r="C56" s="388" t="s">
        <v>963</v>
      </c>
      <c r="D56" s="82">
        <v>16636.975999999999</v>
      </c>
      <c r="E56" s="664">
        <v>0.54703304053970081</v>
      </c>
      <c r="F56" s="82">
        <v>342</v>
      </c>
      <c r="G56" s="664">
        <v>18.768906796728785</v>
      </c>
      <c r="H56" s="665">
        <v>1.8630136986301369</v>
      </c>
      <c r="I56" s="82">
        <v>4884.2020000000002</v>
      </c>
      <c r="J56" s="665">
        <v>29.35751064376122</v>
      </c>
    </row>
    <row r="57" spans="1:10">
      <c r="A57" s="13"/>
      <c r="B57" s="388">
        <v>5</v>
      </c>
      <c r="C57" s="388" t="s">
        <v>964</v>
      </c>
      <c r="D57" s="82">
        <v>4969.527</v>
      </c>
      <c r="E57" s="664">
        <v>1.339193652274425</v>
      </c>
      <c r="F57" s="82">
        <v>443</v>
      </c>
      <c r="G57" s="664">
        <v>26.022709673729171</v>
      </c>
      <c r="H57" s="665">
        <v>2.2630136986301368</v>
      </c>
      <c r="I57" s="82">
        <v>3012.7660000000001</v>
      </c>
      <c r="J57" s="665">
        <v>60.624803930031966</v>
      </c>
    </row>
    <row r="58" spans="1:10">
      <c r="A58" s="13"/>
      <c r="B58" s="388">
        <v>6</v>
      </c>
      <c r="C58" s="388" t="s">
        <v>967</v>
      </c>
      <c r="D58" s="82">
        <v>1332.857</v>
      </c>
      <c r="E58" s="664">
        <v>3.704730197696672</v>
      </c>
      <c r="F58" s="82">
        <v>140</v>
      </c>
      <c r="G58" s="664">
        <v>28.238446467383721</v>
      </c>
      <c r="H58" s="665">
        <v>1.8794520547945206</v>
      </c>
      <c r="I58" s="82">
        <v>1178.8510000000001</v>
      </c>
      <c r="J58" s="665">
        <v>88.445422127054897</v>
      </c>
    </row>
    <row r="59" spans="1:10">
      <c r="A59" s="13"/>
      <c r="B59" s="388">
        <v>7</v>
      </c>
      <c r="C59" s="388" t="s">
        <v>970</v>
      </c>
      <c r="D59" s="82">
        <v>196.71100000000001</v>
      </c>
      <c r="E59" s="664">
        <v>11.692179200812031</v>
      </c>
      <c r="F59" s="82">
        <v>5</v>
      </c>
      <c r="G59" s="664">
        <v>46.531197296322169</v>
      </c>
      <c r="H59" s="665">
        <v>1.2821917808219179</v>
      </c>
      <c r="I59" s="82">
        <v>397.96100000000001</v>
      </c>
      <c r="J59" s="665">
        <v>202.30744594862514</v>
      </c>
    </row>
    <row r="60" spans="1:10">
      <c r="A60" s="13"/>
      <c r="B60" s="388">
        <v>8</v>
      </c>
      <c r="C60" s="388" t="s">
        <v>974</v>
      </c>
      <c r="D60" s="82">
        <v>25.704000000000001</v>
      </c>
      <c r="E60" s="664">
        <v>100</v>
      </c>
      <c r="F60" s="82">
        <v>16</v>
      </c>
      <c r="G60" s="664">
        <v>10.889191897962743</v>
      </c>
      <c r="H60" s="665">
        <v>3.6821917808219178</v>
      </c>
      <c r="I60" s="82">
        <v>96.539000000000001</v>
      </c>
      <c r="J60" s="665">
        <v>375.57967631497047</v>
      </c>
    </row>
    <row r="61" spans="1:10" ht="11.25" customHeight="1">
      <c r="A61" s="13"/>
      <c r="B61" s="1146">
        <v>9</v>
      </c>
      <c r="C61" s="1146" t="s">
        <v>1135</v>
      </c>
      <c r="D61" s="1155">
        <v>29986.7</v>
      </c>
      <c r="E61" s="1156">
        <v>0.90591346663656314</v>
      </c>
      <c r="F61" s="1155">
        <v>1572</v>
      </c>
      <c r="G61" s="1156">
        <v>22.606494489283381</v>
      </c>
      <c r="H61" s="1151">
        <v>2.1589041095890411</v>
      </c>
      <c r="I61" s="1155">
        <v>11494.786</v>
      </c>
      <c r="J61" s="1151">
        <v>38.332947606772336</v>
      </c>
    </row>
    <row r="62" spans="1:10">
      <c r="A62" s="13"/>
      <c r="B62" s="891" t="s">
        <v>1136</v>
      </c>
      <c r="C62" s="391" t="s">
        <v>1126</v>
      </c>
      <c r="D62" s="391"/>
      <c r="E62" s="664">
        <v>0</v>
      </c>
      <c r="F62" s="391"/>
      <c r="G62" s="664">
        <v>0</v>
      </c>
      <c r="H62" s="666"/>
      <c r="I62" s="391"/>
      <c r="J62" s="666">
        <v>0</v>
      </c>
    </row>
    <row r="63" spans="1:10">
      <c r="A63" s="13"/>
      <c r="B63" s="388">
        <v>1</v>
      </c>
      <c r="C63" s="388" t="s">
        <v>958</v>
      </c>
      <c r="D63" s="115">
        <v>121.502</v>
      </c>
      <c r="E63" s="664">
        <v>0.12979708985528821</v>
      </c>
      <c r="F63" s="82">
        <v>2</v>
      </c>
      <c r="G63" s="664">
        <v>46.42228902297709</v>
      </c>
      <c r="H63" s="665">
        <v>4.9972602739726026</v>
      </c>
      <c r="I63" s="115">
        <v>72.484999999999999</v>
      </c>
      <c r="J63" s="665">
        <v>59.657454198284796</v>
      </c>
    </row>
    <row r="64" spans="1:10">
      <c r="A64" s="13"/>
      <c r="B64" s="388">
        <v>2</v>
      </c>
      <c r="C64" s="388" t="s">
        <v>961</v>
      </c>
      <c r="D64" s="82">
        <v>137.91499999999999</v>
      </c>
      <c r="E64" s="664">
        <v>0.19200139123080889</v>
      </c>
      <c r="F64" s="82">
        <v>2</v>
      </c>
      <c r="G64" s="664">
        <v>38.369672400143124</v>
      </c>
      <c r="H64" s="665">
        <v>5</v>
      </c>
      <c r="I64" s="115">
        <v>81.966999999999999</v>
      </c>
      <c r="J64" s="665">
        <v>59.432984084399806</v>
      </c>
    </row>
    <row r="65" spans="1:20">
      <c r="A65" s="13"/>
      <c r="B65" s="388">
        <v>3</v>
      </c>
      <c r="C65" s="388" t="s">
        <v>962</v>
      </c>
      <c r="D65" s="82">
        <v>10</v>
      </c>
      <c r="E65" s="664">
        <v>0.30725765111911169</v>
      </c>
      <c r="F65" s="82">
        <v>5</v>
      </c>
      <c r="G65" s="664">
        <v>32.120353839271196</v>
      </c>
      <c r="H65" s="665">
        <v>1.989041095890411</v>
      </c>
      <c r="I65" s="115">
        <v>3.6619999999999999</v>
      </c>
      <c r="J65" s="665">
        <v>36.620000000000005</v>
      </c>
    </row>
    <row r="66" spans="1:20">
      <c r="A66" s="13"/>
      <c r="B66" s="388">
        <v>4</v>
      </c>
      <c r="C66" s="388" t="s">
        <v>963</v>
      </c>
      <c r="D66" s="82">
        <v>18.129000000000001</v>
      </c>
      <c r="E66" s="664">
        <v>0.60779263571795672</v>
      </c>
      <c r="F66" s="82">
        <v>4</v>
      </c>
      <c r="G66" s="664">
        <v>28.287792735186841</v>
      </c>
      <c r="H66" s="665">
        <v>4.9863013698630141</v>
      </c>
      <c r="I66" s="115">
        <v>12.766</v>
      </c>
      <c r="J66" s="665">
        <v>70.417563020574775</v>
      </c>
    </row>
    <row r="67" spans="1:20">
      <c r="A67" s="13"/>
      <c r="B67" s="388">
        <v>5</v>
      </c>
      <c r="C67" s="388" t="s">
        <v>964</v>
      </c>
      <c r="D67" s="82">
        <v>126.854</v>
      </c>
      <c r="E67" s="664">
        <v>0.76608951888536758</v>
      </c>
      <c r="F67" s="82">
        <v>8</v>
      </c>
      <c r="G67" s="664">
        <v>20.314667765683616</v>
      </c>
      <c r="H67" s="665">
        <v>4.9945205479452053</v>
      </c>
      <c r="I67" s="115">
        <v>69.363</v>
      </c>
      <c r="J67" s="665">
        <v>54.679395210241701</v>
      </c>
    </row>
    <row r="68" spans="1:20">
      <c r="A68" s="13"/>
      <c r="B68" s="388">
        <v>6</v>
      </c>
      <c r="C68" s="388" t="s">
        <v>967</v>
      </c>
      <c r="D68" s="82">
        <v>0.222</v>
      </c>
      <c r="E68" s="664">
        <v>2.9860009763596844</v>
      </c>
      <c r="F68" s="82">
        <v>1</v>
      </c>
      <c r="G68" s="664">
        <v>25.856998334421316</v>
      </c>
      <c r="H68" s="665">
        <v>5</v>
      </c>
      <c r="I68" s="115">
        <v>0.21</v>
      </c>
      <c r="J68" s="665">
        <v>94.594594594594597</v>
      </c>
    </row>
    <row r="69" spans="1:20">
      <c r="A69" s="13"/>
      <c r="B69" s="388">
        <v>7</v>
      </c>
      <c r="C69" s="388" t="s">
        <v>970</v>
      </c>
      <c r="D69" s="115"/>
      <c r="E69" s="664"/>
      <c r="F69" s="115"/>
      <c r="G69" s="664"/>
      <c r="H69" s="666"/>
      <c r="I69" s="115"/>
      <c r="J69" s="666">
        <v>0</v>
      </c>
    </row>
    <row r="70" spans="1:20">
      <c r="A70" s="13"/>
      <c r="B70" s="388">
        <v>8</v>
      </c>
      <c r="C70" s="388" t="s">
        <v>974</v>
      </c>
      <c r="D70" s="115">
        <v>24.478999999999999</v>
      </c>
      <c r="E70" s="664">
        <v>100</v>
      </c>
      <c r="F70" s="115">
        <v>1</v>
      </c>
      <c r="G70" s="664">
        <v>29.862141282729354</v>
      </c>
      <c r="H70" s="665">
        <v>4.2109589041095887</v>
      </c>
      <c r="I70" s="115"/>
      <c r="J70" s="665">
        <v>0</v>
      </c>
    </row>
    <row r="71" spans="1:20" ht="11.25" customHeight="1">
      <c r="A71" s="13"/>
      <c r="B71" s="1146">
        <v>9</v>
      </c>
      <c r="C71" s="1146" t="s">
        <v>1129</v>
      </c>
      <c r="D71" s="1155">
        <v>439.09800000000001</v>
      </c>
      <c r="E71" s="1156">
        <v>5.925843014680849</v>
      </c>
      <c r="F71" s="1155">
        <v>23</v>
      </c>
      <c r="G71" s="1156">
        <v>34.342741437266689</v>
      </c>
      <c r="H71" s="1151">
        <v>4.8849315068493153</v>
      </c>
      <c r="I71" s="1157">
        <v>240.45099999999999</v>
      </c>
      <c r="J71" s="1151">
        <v>54.760212982067777</v>
      </c>
    </row>
    <row r="72" spans="1:20" s="45" customFormat="1" ht="11.25" customHeight="1">
      <c r="A72" s="40"/>
      <c r="B72" s="1331" t="s">
        <v>1132</v>
      </c>
      <c r="C72" s="1331"/>
      <c r="D72" s="1158">
        <v>30425.796999999999</v>
      </c>
      <c r="E72" s="1159">
        <v>0.97835975890664151</v>
      </c>
      <c r="F72" s="1158">
        <v>1595</v>
      </c>
      <c r="G72" s="1159">
        <v>22.775868893527505</v>
      </c>
      <c r="H72" s="1154">
        <v>2.1972602739726028</v>
      </c>
      <c r="I72" s="1160">
        <v>11735.236000000001</v>
      </c>
      <c r="J72" s="1154">
        <v>38.570020039244987</v>
      </c>
    </row>
    <row r="73" spans="1:20" ht="12">
      <c r="A73" s="13"/>
      <c r="N73" s="295"/>
      <c r="O73" s="257"/>
      <c r="P73" s="295"/>
      <c r="Q73" s="257"/>
      <c r="R73" s="257"/>
      <c r="S73" s="295"/>
      <c r="T73" s="257"/>
    </row>
    <row r="74" spans="1:20">
      <c r="A74" s="13"/>
    </row>
    <row r="75" spans="1:20">
      <c r="A75" s="13"/>
    </row>
    <row r="76" spans="1:20">
      <c r="A76" s="13"/>
    </row>
    <row r="77" spans="1:20">
      <c r="A77" s="13"/>
    </row>
    <row r="78" spans="1:20">
      <c r="A78" s="13"/>
    </row>
    <row r="79" spans="1:20">
      <c r="A79" s="25"/>
    </row>
    <row r="80" spans="1:20">
      <c r="A80" s="25"/>
    </row>
    <row r="81" spans="1:1">
      <c r="A81" s="25"/>
    </row>
    <row r="82" spans="1:1">
      <c r="A82" s="25"/>
    </row>
    <row r="83" spans="1:1">
      <c r="A83" s="25"/>
    </row>
    <row r="84" spans="1:1">
      <c r="A84" s="25"/>
    </row>
    <row r="85" spans="1:1">
      <c r="A85" s="25"/>
    </row>
    <row r="86" spans="1:1">
      <c r="A86" s="25"/>
    </row>
  </sheetData>
  <sheetProtection formatCells="0" formatColumns="0" formatRows="0" insertColumns="0" insertRows="0" insertHyperlinks="0" deleteColumns="0" deleteRows="0" sort="0" autoFilter="0" pivotTables="0"/>
  <mergeCells count="7">
    <mergeCell ref="B72:C72"/>
    <mergeCell ref="B3:H3"/>
    <mergeCell ref="B44:C44"/>
    <mergeCell ref="B8:J8"/>
    <mergeCell ref="B10:C10"/>
    <mergeCell ref="B48:C48"/>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dimension ref="A1:O86"/>
  <sheetViews>
    <sheetView showGridLines="0" showRowColHeaders="0" zoomScaleNormal="100" workbookViewId="0"/>
  </sheetViews>
  <sheetFormatPr baseColWidth="10" defaultColWidth="11.42578125" defaultRowHeight="11.25"/>
  <cols>
    <col min="1" max="1" width="2.7109375" style="20" customWidth="1"/>
    <col min="2" max="2" width="4.85546875" style="32" customWidth="1"/>
    <col min="3" max="3" width="25" style="32" customWidth="1"/>
    <col min="4" max="5" width="16.5703125" style="32" customWidth="1"/>
    <col min="6" max="6" width="1.28515625" style="32" customWidth="1"/>
    <col min="7" max="8" width="16.5703125" style="32" customWidth="1"/>
    <col min="9" max="9" width="1.42578125" style="32" customWidth="1"/>
    <col min="10" max="11" width="16.5703125" style="32" customWidth="1"/>
    <col min="12" max="12" width="1.28515625" style="32" customWidth="1"/>
    <col min="13" max="13" width="16.5703125" style="32" customWidth="1"/>
    <col min="14" max="14" width="14" style="32" customWidth="1"/>
    <col min="15" max="16384" width="11.42578125" style="32"/>
  </cols>
  <sheetData>
    <row r="1" spans="1:15" s="11" customFormat="1" ht="11.25" customHeight="1">
      <c r="A1" s="8"/>
      <c r="B1" s="8"/>
      <c r="C1" s="8"/>
      <c r="D1" s="9"/>
      <c r="E1" s="9"/>
      <c r="F1" s="9"/>
      <c r="G1" s="10"/>
      <c r="H1" s="10"/>
      <c r="I1" s="10"/>
      <c r="J1" s="10"/>
    </row>
    <row r="2" spans="1:15" s="11" customFormat="1" ht="5.25" customHeight="1">
      <c r="A2" s="8"/>
      <c r="B2" s="8"/>
      <c r="C2" s="8"/>
      <c r="D2" s="9"/>
      <c r="E2" s="9"/>
      <c r="F2" s="9"/>
      <c r="G2" s="10"/>
      <c r="H2" s="10"/>
      <c r="I2" s="10"/>
      <c r="J2" s="10"/>
    </row>
    <row r="3" spans="1:15" s="13" customFormat="1" ht="12.75" customHeight="1">
      <c r="A3" s="12"/>
      <c r="B3" s="384" t="s">
        <v>287</v>
      </c>
      <c r="C3" s="384"/>
      <c r="D3" s="384"/>
      <c r="E3" s="384"/>
      <c r="F3" s="384"/>
      <c r="G3" s="384"/>
      <c r="H3" s="384"/>
      <c r="I3" s="384"/>
      <c r="J3" s="121"/>
    </row>
    <row r="4" spans="1:15" s="11" customFormat="1" ht="5.25" customHeight="1">
      <c r="A4" s="8"/>
      <c r="B4" s="8"/>
      <c r="C4" s="8"/>
      <c r="D4" s="9"/>
      <c r="E4" s="9"/>
      <c r="F4" s="9"/>
      <c r="G4" s="10"/>
      <c r="H4" s="10"/>
      <c r="I4" s="10"/>
      <c r="J4" s="10"/>
      <c r="M4" s="8"/>
      <c r="N4" s="8"/>
    </row>
    <row r="5" spans="1:15" s="7" customFormat="1" ht="15.75" customHeight="1">
      <c r="A5" s="14"/>
      <c r="B5" s="15" t="s">
        <v>1137</v>
      </c>
    </row>
    <row r="6" spans="1:15" s="7" customFormat="1" ht="11.25" customHeight="1">
      <c r="A6" s="14"/>
      <c r="B6" s="15"/>
    </row>
    <row r="7" spans="1:15" s="7" customFormat="1" ht="15">
      <c r="A7" s="14"/>
      <c r="B7" s="1330" t="s">
        <v>1138</v>
      </c>
      <c r="C7" s="1330"/>
      <c r="D7" s="1330"/>
      <c r="E7" s="1330"/>
      <c r="F7" s="1330"/>
      <c r="G7" s="1330"/>
      <c r="H7" s="1330"/>
      <c r="I7" s="732"/>
    </row>
    <row r="9" spans="1:15">
      <c r="A9" s="17"/>
      <c r="B9" s="1297" t="s">
        <v>29</v>
      </c>
      <c r="C9" s="1297"/>
      <c r="D9" s="1161" t="s">
        <v>297</v>
      </c>
      <c r="E9" s="1161" t="s">
        <v>299</v>
      </c>
      <c r="F9" s="1161"/>
      <c r="G9" s="1161" t="s">
        <v>301</v>
      </c>
      <c r="H9" s="1161" t="s">
        <v>303</v>
      </c>
      <c r="I9" s="1161"/>
      <c r="J9" s="1161" t="s">
        <v>308</v>
      </c>
      <c r="K9" s="1161" t="s">
        <v>315</v>
      </c>
      <c r="L9" s="1161"/>
      <c r="M9" s="1161" t="s">
        <v>317</v>
      </c>
      <c r="N9" s="1161" t="s">
        <v>322</v>
      </c>
      <c r="O9" s="667"/>
    </row>
    <row r="10" spans="1:15" ht="11.25" customHeight="1">
      <c r="A10" s="17"/>
      <c r="B10" s="463"/>
      <c r="C10" s="98"/>
      <c r="D10" s="1228" t="s">
        <v>1139</v>
      </c>
      <c r="E10" s="1228"/>
      <c r="F10" s="1228"/>
      <c r="G10" s="1228"/>
      <c r="H10" s="1228"/>
      <c r="I10" s="98"/>
      <c r="J10" s="1228" t="s">
        <v>1140</v>
      </c>
      <c r="K10" s="1228"/>
      <c r="L10" s="1228"/>
      <c r="M10" s="1228"/>
      <c r="N10" s="1228"/>
    </row>
    <row r="11" spans="1:15">
      <c r="A11" s="13"/>
      <c r="B11" s="13"/>
      <c r="D11" s="1335" t="s">
        <v>1141</v>
      </c>
      <c r="E11" s="1335"/>
      <c r="F11" s="892"/>
      <c r="G11" s="1335" t="s">
        <v>1142</v>
      </c>
      <c r="H11" s="1335"/>
      <c r="I11" s="757"/>
      <c r="J11" s="1335" t="s">
        <v>1141</v>
      </c>
      <c r="K11" s="1335"/>
      <c r="L11" s="892"/>
      <c r="M11" s="1335" t="s">
        <v>1142</v>
      </c>
      <c r="N11" s="1335"/>
    </row>
    <row r="12" spans="1:15">
      <c r="A12" s="13"/>
      <c r="B12" s="217" t="s">
        <v>290</v>
      </c>
      <c r="C12" s="808"/>
      <c r="D12" s="1094" t="s">
        <v>1143</v>
      </c>
      <c r="E12" s="1094" t="s">
        <v>1144</v>
      </c>
      <c r="F12" s="747"/>
      <c r="G12" s="1094" t="s">
        <v>1143</v>
      </c>
      <c r="H12" s="1094" t="s">
        <v>1144</v>
      </c>
      <c r="I12" s="747"/>
      <c r="J12" s="1100" t="s">
        <v>1143</v>
      </c>
      <c r="K12" s="1100" t="s">
        <v>1144</v>
      </c>
      <c r="L12" s="758"/>
      <c r="M12" s="1100" t="s">
        <v>1143</v>
      </c>
      <c r="N12" s="1100" t="s">
        <v>1144</v>
      </c>
    </row>
    <row r="13" spans="1:15" ht="15" customHeight="1">
      <c r="A13" s="13"/>
      <c r="B13" s="460" t="s">
        <v>1145</v>
      </c>
      <c r="D13" s="343"/>
      <c r="E13" s="343"/>
      <c r="F13" s="343"/>
      <c r="G13" s="343"/>
      <c r="H13" s="343"/>
      <c r="I13" s="343"/>
      <c r="J13" s="275"/>
      <c r="K13" s="275"/>
      <c r="L13" s="275"/>
      <c r="M13" s="275"/>
      <c r="N13" s="275"/>
    </row>
    <row r="14" spans="1:15">
      <c r="A14" s="13"/>
      <c r="B14" s="13">
        <v>1</v>
      </c>
      <c r="C14" s="388" t="s">
        <v>1146</v>
      </c>
      <c r="D14" s="88"/>
      <c r="E14" s="668">
        <v>11982.3303458505</v>
      </c>
      <c r="F14" s="88"/>
      <c r="G14" s="668">
        <v>50.474234000000003</v>
      </c>
      <c r="H14" s="668">
        <v>341.10002300000002</v>
      </c>
      <c r="I14" s="88"/>
      <c r="J14" s="668"/>
      <c r="K14" s="669">
        <v>56160.859901999997</v>
      </c>
      <c r="N14" s="669">
        <v>93760.578244000004</v>
      </c>
    </row>
    <row r="15" spans="1:15">
      <c r="A15" s="13"/>
      <c r="B15" s="13">
        <v>2</v>
      </c>
      <c r="C15" s="388" t="s">
        <v>1147</v>
      </c>
      <c r="D15" s="88"/>
      <c r="E15" s="668">
        <v>33898.123082187099</v>
      </c>
      <c r="F15" s="88"/>
      <c r="G15" s="668">
        <v>2630.3002590000001</v>
      </c>
      <c r="H15" s="668">
        <v>45045.622643000002</v>
      </c>
      <c r="I15" s="88"/>
      <c r="J15" s="668"/>
      <c r="K15" s="669">
        <v>36489.578052999997</v>
      </c>
      <c r="N15" s="669">
        <v>58425.806548</v>
      </c>
    </row>
    <row r="16" spans="1:15">
      <c r="A16" s="13"/>
      <c r="B16" s="32">
        <v>3</v>
      </c>
      <c r="C16" s="32" t="s">
        <v>1148</v>
      </c>
      <c r="E16" s="669">
        <v>2624.0898099999999</v>
      </c>
      <c r="G16" s="669"/>
      <c r="H16" s="669"/>
      <c r="J16" s="669"/>
      <c r="K16" s="669">
        <v>2812.0627610000001</v>
      </c>
      <c r="N16" s="669">
        <v>3678.9369849999998</v>
      </c>
    </row>
    <row r="17" spans="1:15">
      <c r="A17" s="13"/>
      <c r="B17" s="44">
        <v>4</v>
      </c>
      <c r="C17" s="44" t="s">
        <v>1149</v>
      </c>
      <c r="E17" s="669">
        <v>30.237887000000001</v>
      </c>
      <c r="G17" s="669">
        <v>3797.01809</v>
      </c>
      <c r="H17" s="669"/>
      <c r="J17" s="669"/>
      <c r="K17" s="669">
        <v>77626.970407999994</v>
      </c>
      <c r="N17" s="669">
        <v>34285.130476999999</v>
      </c>
    </row>
    <row r="18" spans="1:15">
      <c r="A18" s="13"/>
      <c r="B18" s="32">
        <v>5</v>
      </c>
      <c r="C18" s="32" t="s">
        <v>1150</v>
      </c>
      <c r="E18" s="669"/>
      <c r="G18" s="669"/>
      <c r="H18" s="669"/>
      <c r="J18" s="669"/>
      <c r="K18" s="669"/>
      <c r="N18" s="669"/>
    </row>
    <row r="19" spans="1:15">
      <c r="A19" s="13"/>
      <c r="B19" s="32">
        <v>6</v>
      </c>
      <c r="C19" s="32" t="s">
        <v>1151</v>
      </c>
      <c r="E19" s="669">
        <v>485.52912800000001</v>
      </c>
      <c r="G19" s="669"/>
      <c r="H19" s="669">
        <v>135.66</v>
      </c>
      <c r="J19" s="669"/>
      <c r="K19" s="669">
        <v>80377.204597999997</v>
      </c>
      <c r="N19" s="669">
        <v>52347.327747000003</v>
      </c>
    </row>
    <row r="20" spans="1:15">
      <c r="A20" s="13"/>
      <c r="B20" s="32">
        <v>7</v>
      </c>
      <c r="C20" s="32" t="s">
        <v>1152</v>
      </c>
      <c r="E20" s="669">
        <v>1435.596552</v>
      </c>
      <c r="G20" s="669"/>
      <c r="H20" s="669"/>
      <c r="J20" s="669"/>
      <c r="K20" s="669">
        <v>133952.57782999999</v>
      </c>
      <c r="N20" s="669">
        <v>17379.197969000001</v>
      </c>
    </row>
    <row r="21" spans="1:15">
      <c r="A21" s="13"/>
      <c r="B21" s="32">
        <v>8</v>
      </c>
      <c r="C21" s="32" t="s">
        <v>1153</v>
      </c>
      <c r="E21" s="669">
        <v>7650.4393650000002</v>
      </c>
      <c r="G21" s="669"/>
      <c r="H21" s="669"/>
      <c r="J21" s="669"/>
      <c r="K21" s="669">
        <v>10066.943308</v>
      </c>
      <c r="N21" s="669"/>
    </row>
    <row r="22" spans="1:15" s="45" customFormat="1">
      <c r="A22" s="40"/>
      <c r="B22" s="1162">
        <v>9</v>
      </c>
      <c r="C22" s="1162" t="s">
        <v>593</v>
      </c>
      <c r="D22" s="1162"/>
      <c r="E22" s="1163">
        <v>58106.346170037599</v>
      </c>
      <c r="F22" s="1162"/>
      <c r="G22" s="1163">
        <v>6477.7925830000004</v>
      </c>
      <c r="H22" s="1163">
        <v>45522.382665999998</v>
      </c>
      <c r="I22" s="1162"/>
      <c r="J22" s="1163"/>
      <c r="K22" s="1163">
        <v>397486.19686000003</v>
      </c>
      <c r="L22" s="1162"/>
      <c r="M22" s="1162"/>
      <c r="N22" s="1163">
        <v>259876.97797000001</v>
      </c>
    </row>
    <row r="23" spans="1:15">
      <c r="A23" s="13"/>
    </row>
    <row r="24" spans="1:15">
      <c r="A24" s="13"/>
    </row>
    <row r="25" spans="1:15">
      <c r="A25" s="13"/>
    </row>
    <row r="26" spans="1:15">
      <c r="A26" s="17"/>
      <c r="B26" s="1297" t="s">
        <v>748</v>
      </c>
      <c r="C26" s="1297"/>
      <c r="D26" s="1161" t="s">
        <v>297</v>
      </c>
      <c r="E26" s="1161" t="s">
        <v>299</v>
      </c>
      <c r="F26" s="1161"/>
      <c r="G26" s="1161" t="s">
        <v>301</v>
      </c>
      <c r="H26" s="1161" t="s">
        <v>303</v>
      </c>
      <c r="I26" s="1161"/>
      <c r="J26" s="1161" t="s">
        <v>308</v>
      </c>
      <c r="K26" s="1161" t="s">
        <v>315</v>
      </c>
      <c r="L26" s="1161"/>
      <c r="M26" s="1161" t="s">
        <v>317</v>
      </c>
      <c r="N26" s="1161" t="s">
        <v>322</v>
      </c>
      <c r="O26" s="667"/>
    </row>
    <row r="27" spans="1:15" ht="11.25" customHeight="1">
      <c r="A27" s="17"/>
      <c r="B27" s="463"/>
      <c r="C27" s="98"/>
      <c r="D27" s="1228" t="s">
        <v>1139</v>
      </c>
      <c r="E27" s="1228"/>
      <c r="F27" s="1228"/>
      <c r="G27" s="1228"/>
      <c r="H27" s="1228"/>
      <c r="I27" s="98"/>
      <c r="J27" s="1228" t="s">
        <v>1140</v>
      </c>
      <c r="K27" s="1228"/>
      <c r="L27" s="1228"/>
      <c r="M27" s="1228"/>
      <c r="N27" s="1228"/>
    </row>
    <row r="28" spans="1:15" ht="11.25" customHeight="1">
      <c r="A28" s="13"/>
      <c r="B28" s="13"/>
      <c r="D28" s="1335" t="s">
        <v>1141</v>
      </c>
      <c r="E28" s="1335"/>
      <c r="F28" s="892"/>
      <c r="G28" s="1335" t="s">
        <v>1142</v>
      </c>
      <c r="H28" s="1335"/>
      <c r="I28" s="757"/>
      <c r="J28" s="1335" t="s">
        <v>1141</v>
      </c>
      <c r="K28" s="1335"/>
      <c r="L28" s="892"/>
      <c r="M28" s="1335" t="s">
        <v>1142</v>
      </c>
      <c r="N28" s="1335"/>
    </row>
    <row r="29" spans="1:15">
      <c r="A29" s="13"/>
      <c r="B29" s="217" t="s">
        <v>290</v>
      </c>
      <c r="C29" s="808"/>
      <c r="D29" s="1094" t="s">
        <v>1143</v>
      </c>
      <c r="E29" s="1094" t="s">
        <v>1144</v>
      </c>
      <c r="F29" s="747"/>
      <c r="G29" s="1094" t="s">
        <v>1143</v>
      </c>
      <c r="H29" s="1094" t="s">
        <v>1144</v>
      </c>
      <c r="I29" s="747"/>
      <c r="J29" s="1100" t="s">
        <v>1143</v>
      </c>
      <c r="K29" s="1100" t="s">
        <v>1144</v>
      </c>
      <c r="L29" s="758"/>
      <c r="M29" s="1100" t="s">
        <v>1143</v>
      </c>
      <c r="N29" s="1100" t="s">
        <v>1144</v>
      </c>
    </row>
    <row r="30" spans="1:15">
      <c r="A30" s="13"/>
      <c r="B30" s="460" t="s">
        <v>1145</v>
      </c>
      <c r="D30" s="343"/>
      <c r="E30" s="343"/>
      <c r="F30" s="343"/>
      <c r="G30" s="343"/>
      <c r="H30" s="343"/>
      <c r="I30" s="343"/>
      <c r="J30" s="275"/>
      <c r="K30" s="275"/>
      <c r="L30" s="275"/>
      <c r="M30" s="275"/>
      <c r="N30" s="275"/>
    </row>
    <row r="31" spans="1:15">
      <c r="A31" s="13"/>
      <c r="B31" s="13">
        <v>1</v>
      </c>
      <c r="C31" s="388" t="s">
        <v>1146</v>
      </c>
      <c r="D31" s="88"/>
      <c r="E31" s="668">
        <v>2128</v>
      </c>
      <c r="F31" s="668"/>
      <c r="G31" s="668"/>
      <c r="H31" s="668">
        <v>1148.95</v>
      </c>
      <c r="I31" s="668"/>
      <c r="J31" s="668"/>
      <c r="K31" s="669">
        <v>56651</v>
      </c>
      <c r="L31" s="669"/>
      <c r="M31" s="669"/>
      <c r="N31" s="669">
        <v>79680</v>
      </c>
    </row>
    <row r="32" spans="1:15">
      <c r="A32" s="13"/>
      <c r="B32" s="13">
        <v>2</v>
      </c>
      <c r="C32" s="388" t="s">
        <v>1147</v>
      </c>
      <c r="D32" s="88"/>
      <c r="E32" s="668">
        <v>27616</v>
      </c>
      <c r="F32" s="668"/>
      <c r="G32" s="668">
        <v>3567.95</v>
      </c>
      <c r="H32" s="668">
        <v>31374.87</v>
      </c>
      <c r="I32" s="668"/>
      <c r="J32" s="668"/>
      <c r="K32" s="669">
        <v>32863</v>
      </c>
      <c r="L32" s="669"/>
      <c r="M32" s="669"/>
      <c r="N32" s="669">
        <v>52213</v>
      </c>
    </row>
    <row r="33" spans="1:14">
      <c r="A33" s="13"/>
      <c r="B33" s="32">
        <v>3</v>
      </c>
      <c r="C33" s="32" t="s">
        <v>1148</v>
      </c>
      <c r="E33" s="669">
        <v>662</v>
      </c>
      <c r="F33" s="669"/>
      <c r="G33" s="669"/>
      <c r="H33" s="669">
        <v>140</v>
      </c>
      <c r="I33" s="669"/>
      <c r="J33" s="669"/>
      <c r="K33" s="669">
        <v>24840</v>
      </c>
      <c r="L33" s="669"/>
      <c r="M33" s="669"/>
      <c r="N33" s="669">
        <v>15763</v>
      </c>
    </row>
    <row r="34" spans="1:14">
      <c r="A34" s="13"/>
      <c r="B34" s="44">
        <v>4</v>
      </c>
      <c r="C34" s="44" t="s">
        <v>1149</v>
      </c>
      <c r="E34" s="669"/>
      <c r="F34" s="669"/>
      <c r="G34" s="669"/>
      <c r="H34" s="669"/>
      <c r="I34" s="669"/>
      <c r="J34" s="669"/>
      <c r="K34" s="669">
        <v>57591</v>
      </c>
      <c r="L34" s="669"/>
      <c r="M34" s="669"/>
      <c r="N34" s="669">
        <v>31100</v>
      </c>
    </row>
    <row r="35" spans="1:14">
      <c r="A35" s="13"/>
      <c r="B35" s="32">
        <v>5</v>
      </c>
      <c r="C35" s="32" t="s">
        <v>1150</v>
      </c>
      <c r="E35" s="669"/>
      <c r="F35" s="669"/>
      <c r="G35" s="669"/>
      <c r="H35" s="669"/>
      <c r="I35" s="669"/>
      <c r="J35" s="669"/>
      <c r="K35" s="669"/>
      <c r="L35" s="669"/>
      <c r="M35" s="669"/>
      <c r="N35" s="669"/>
    </row>
    <row r="36" spans="1:14">
      <c r="A36" s="13"/>
      <c r="B36" s="32">
        <v>6</v>
      </c>
      <c r="C36" s="32" t="s">
        <v>1151</v>
      </c>
      <c r="E36" s="669">
        <v>85</v>
      </c>
      <c r="F36" s="669"/>
      <c r="G36" s="669"/>
      <c r="H36" s="669"/>
      <c r="I36" s="669"/>
      <c r="J36" s="669"/>
      <c r="K36" s="669">
        <v>50665</v>
      </c>
      <c r="L36" s="669"/>
      <c r="M36" s="669"/>
      <c r="N36" s="669">
        <v>18723</v>
      </c>
    </row>
    <row r="37" spans="1:14">
      <c r="A37" s="13"/>
      <c r="B37" s="32">
        <v>7</v>
      </c>
      <c r="C37" s="32" t="s">
        <v>1152</v>
      </c>
      <c r="E37" s="669"/>
      <c r="F37" s="669"/>
      <c r="G37" s="669"/>
      <c r="H37" s="669"/>
      <c r="I37" s="669"/>
      <c r="J37" s="669"/>
      <c r="K37" s="669">
        <v>134837</v>
      </c>
      <c r="L37" s="669"/>
      <c r="M37" s="669"/>
      <c r="N37" s="669">
        <v>11178</v>
      </c>
    </row>
    <row r="38" spans="1:14">
      <c r="A38" s="13"/>
      <c r="B38" s="32">
        <v>8</v>
      </c>
      <c r="C38" s="32" t="s">
        <v>1153</v>
      </c>
      <c r="E38" s="669">
        <v>3</v>
      </c>
      <c r="F38" s="669"/>
      <c r="G38" s="669"/>
      <c r="H38" s="669"/>
      <c r="I38" s="669"/>
      <c r="J38" s="669"/>
      <c r="K38" s="669">
        <v>21482</v>
      </c>
      <c r="L38" s="669"/>
      <c r="M38" s="669"/>
      <c r="N38" s="669">
        <v>1710</v>
      </c>
    </row>
    <row r="39" spans="1:14" s="45" customFormat="1">
      <c r="A39" s="40"/>
      <c r="B39" s="1162">
        <v>9</v>
      </c>
      <c r="C39" s="1162" t="s">
        <v>593</v>
      </c>
      <c r="D39" s="1162"/>
      <c r="E39" s="1163">
        <v>30494</v>
      </c>
      <c r="F39" s="1163"/>
      <c r="G39" s="1163">
        <v>3567.95</v>
      </c>
      <c r="H39" s="1163">
        <v>32663.83</v>
      </c>
      <c r="I39" s="1163"/>
      <c r="J39" s="1163"/>
      <c r="K39" s="1163">
        <v>378929</v>
      </c>
      <c r="L39" s="1163"/>
      <c r="M39" s="1163"/>
      <c r="N39" s="1163">
        <v>210367</v>
      </c>
    </row>
    <row r="40" spans="1:14">
      <c r="A40" s="13"/>
    </row>
    <row r="41" spans="1:14">
      <c r="A41" s="13"/>
    </row>
    <row r="42" spans="1:14">
      <c r="A42" s="13"/>
    </row>
    <row r="43" spans="1:14">
      <c r="A43" s="13"/>
    </row>
    <row r="44" spans="1:14">
      <c r="A44" s="13"/>
    </row>
    <row r="45" spans="1:14">
      <c r="A45" s="13"/>
    </row>
    <row r="46" spans="1:14">
      <c r="A46" s="13"/>
    </row>
    <row r="47" spans="1:14">
      <c r="A47" s="13"/>
    </row>
    <row r="48" spans="1:14">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8" spans="1:1">
      <c r="A68" s="22"/>
    </row>
    <row r="69" spans="1:1">
      <c r="A69" s="22"/>
    </row>
    <row r="70" spans="1:1">
      <c r="A70" s="23"/>
    </row>
    <row r="71" spans="1:1">
      <c r="A71" s="13"/>
    </row>
    <row r="72" spans="1:1">
      <c r="A72" s="13"/>
    </row>
    <row r="73" spans="1:1">
      <c r="A73" s="13"/>
    </row>
    <row r="74" spans="1:1">
      <c r="A74" s="13"/>
    </row>
    <row r="75" spans="1:1">
      <c r="A75" s="13"/>
    </row>
    <row r="76" spans="1:1">
      <c r="A76" s="13"/>
    </row>
    <row r="77" spans="1:1">
      <c r="A77" s="13"/>
    </row>
    <row r="78" spans="1:1">
      <c r="A78" s="13"/>
    </row>
    <row r="79" spans="1:1">
      <c r="A79" s="25"/>
    </row>
    <row r="80" spans="1:1">
      <c r="A80" s="25"/>
    </row>
    <row r="81" spans="1:1">
      <c r="A81" s="25"/>
    </row>
    <row r="82" spans="1:1">
      <c r="A82" s="25"/>
    </row>
    <row r="83" spans="1:1">
      <c r="A83" s="25"/>
    </row>
    <row r="84" spans="1:1">
      <c r="A84" s="25"/>
    </row>
    <row r="85" spans="1:1">
      <c r="A85" s="25"/>
    </row>
    <row r="86" spans="1:1">
      <c r="A86" s="25"/>
    </row>
  </sheetData>
  <mergeCells count="15">
    <mergeCell ref="B7:H7"/>
    <mergeCell ref="D11:E11"/>
    <mergeCell ref="G11:H11"/>
    <mergeCell ref="J11:K11"/>
    <mergeCell ref="M11:N11"/>
    <mergeCell ref="B9:C9"/>
    <mergeCell ref="D10:H10"/>
    <mergeCell ref="J10:N10"/>
    <mergeCell ref="B26:C26"/>
    <mergeCell ref="D27:H27"/>
    <mergeCell ref="J27:N27"/>
    <mergeCell ref="D28:E28"/>
    <mergeCell ref="G28:H28"/>
    <mergeCell ref="J28:K28"/>
    <mergeCell ref="M28:N28"/>
  </mergeCells>
  <hyperlinks>
    <hyperlink ref="C3:J3" location="CONTENTS!A1" display="Back to contents page" xr:uid="{2D2FC8ED-CEAB-4DF5-99F0-49462611F34E}"/>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dimension ref="A1:P106"/>
  <sheetViews>
    <sheetView showGridLines="0" showRowColHeaders="0" zoomScale="110" zoomScaleNormal="110" zoomScaleSheetLayoutView="100" workbookViewId="0"/>
  </sheetViews>
  <sheetFormatPr baseColWidth="10" defaultColWidth="9.140625" defaultRowHeight="15"/>
  <cols>
    <col min="1" max="1" width="2.85546875" customWidth="1"/>
    <col min="2" max="2" width="6.42578125" customWidth="1"/>
    <col min="3" max="3" width="9.7109375" customWidth="1"/>
    <col min="4" max="4" width="65.140625" customWidth="1"/>
    <col min="5" max="5" width="9.7109375" style="472" customWidth="1"/>
    <col min="6" max="6" width="48.42578125" style="472" customWidth="1"/>
    <col min="7" max="7" width="14" customWidth="1"/>
    <col min="8" max="8" width="19.42578125" customWidth="1"/>
  </cols>
  <sheetData>
    <row r="1" spans="1:7">
      <c r="B1" s="314"/>
      <c r="C1" s="314"/>
      <c r="D1" s="469"/>
      <c r="E1" s="470"/>
      <c r="F1" s="470"/>
      <c r="G1" s="4"/>
    </row>
    <row r="2" spans="1:7" ht="20.25">
      <c r="B2" s="471" t="s">
        <v>27</v>
      </c>
      <c r="C2" s="315"/>
      <c r="G2" s="316"/>
    </row>
    <row r="3" spans="1:7">
      <c r="B3" s="1016" t="s">
        <v>28</v>
      </c>
      <c r="C3" s="1017"/>
      <c r="D3" s="1016"/>
      <c r="E3" s="1018"/>
      <c r="F3" s="1199" t="s">
        <v>29</v>
      </c>
      <c r="G3" s="1199"/>
    </row>
    <row r="4" spans="1:7" s="473" customFormat="1" ht="12">
      <c r="B4" s="300" t="s">
        <v>30</v>
      </c>
      <c r="C4" s="299"/>
      <c r="D4" s="296"/>
      <c r="E4" s="297" t="s">
        <v>31</v>
      </c>
      <c r="F4" s="297" t="s">
        <v>32</v>
      </c>
      <c r="G4" s="823" t="s">
        <v>33</v>
      </c>
    </row>
    <row r="5" spans="1:7" s="473" customFormat="1" ht="12">
      <c r="B5" s="409"/>
      <c r="C5" s="410"/>
      <c r="D5" s="411"/>
      <c r="E5" s="412"/>
      <c r="F5" s="412"/>
      <c r="G5" s="411"/>
    </row>
    <row r="6" spans="1:7" ht="20.100000000000001" customHeight="1">
      <c r="B6" s="1200" t="s">
        <v>34</v>
      </c>
      <c r="C6" s="1200"/>
      <c r="D6" s="1200"/>
      <c r="E6" s="1200"/>
      <c r="F6" s="1200"/>
      <c r="G6" s="1200"/>
    </row>
    <row r="7" spans="1:7" ht="12" customHeight="1">
      <c r="A7" t="s">
        <v>35</v>
      </c>
      <c r="B7" s="474"/>
      <c r="C7" s="957" t="s">
        <v>36</v>
      </c>
      <c r="D7" s="481" t="s">
        <v>37</v>
      </c>
      <c r="E7" s="482" t="s">
        <v>38</v>
      </c>
      <c r="F7" s="481" t="s">
        <v>39</v>
      </c>
      <c r="G7" s="483" t="s">
        <v>40</v>
      </c>
    </row>
    <row r="8" spans="1:7" ht="12" customHeight="1">
      <c r="B8" s="474"/>
      <c r="C8" s="957" t="s">
        <v>41</v>
      </c>
      <c r="D8" s="481" t="s">
        <v>42</v>
      </c>
      <c r="E8" s="482" t="s">
        <v>38</v>
      </c>
      <c r="F8" s="481" t="s">
        <v>43</v>
      </c>
      <c r="G8" s="483" t="s">
        <v>44</v>
      </c>
    </row>
    <row r="9" spans="1:7" s="472" customFormat="1" ht="12" customHeight="1">
      <c r="B9" s="474"/>
      <c r="C9" s="957" t="s">
        <v>45</v>
      </c>
      <c r="D9" s="481" t="s">
        <v>46</v>
      </c>
      <c r="E9" s="481"/>
      <c r="F9" s="481" t="s">
        <v>47</v>
      </c>
      <c r="G9" s="484" t="s">
        <v>48</v>
      </c>
    </row>
    <row r="10" spans="1:7" s="472" customFormat="1" ht="12" customHeight="1">
      <c r="B10" s="474"/>
      <c r="C10" s="957" t="s">
        <v>49</v>
      </c>
      <c r="D10" s="481" t="s">
        <v>50</v>
      </c>
      <c r="E10" s="481"/>
      <c r="F10" s="481" t="s">
        <v>47</v>
      </c>
      <c r="G10" s="483" t="s">
        <v>48</v>
      </c>
    </row>
    <row r="11" spans="1:7" ht="19.5" customHeight="1">
      <c r="B11" s="465" t="s">
        <v>51</v>
      </c>
      <c r="C11" s="465"/>
      <c r="D11" s="465"/>
      <c r="E11" s="298"/>
      <c r="F11" s="298"/>
      <c r="G11" s="465"/>
    </row>
    <row r="12" spans="1:7" s="76" customFormat="1" ht="12" customHeight="1">
      <c r="B12" s="236"/>
      <c r="C12" s="957" t="s">
        <v>52</v>
      </c>
      <c r="D12" s="481" t="s">
        <v>53</v>
      </c>
      <c r="E12" s="482" t="s">
        <v>54</v>
      </c>
      <c r="F12" s="481" t="s">
        <v>55</v>
      </c>
      <c r="G12" s="483" t="s">
        <v>48</v>
      </c>
    </row>
    <row r="13" spans="1:7" s="76" customFormat="1" ht="12" customHeight="1">
      <c r="B13" s="236"/>
      <c r="C13" s="957" t="s">
        <v>56</v>
      </c>
      <c r="D13" s="481" t="s">
        <v>57</v>
      </c>
      <c r="E13" s="482" t="s">
        <v>54</v>
      </c>
      <c r="F13" s="481" t="s">
        <v>58</v>
      </c>
      <c r="G13" s="483" t="s">
        <v>59</v>
      </c>
    </row>
    <row r="14" spans="1:7" ht="12" customHeight="1">
      <c r="B14" s="474"/>
      <c r="C14" s="958" t="s">
        <v>60</v>
      </c>
      <c r="D14" s="76" t="s">
        <v>61</v>
      </c>
      <c r="E14" s="413" t="s">
        <v>54</v>
      </c>
      <c r="F14" s="413" t="s">
        <v>62</v>
      </c>
      <c r="G14" s="77" t="s">
        <v>63</v>
      </c>
    </row>
    <row r="15" spans="1:7" ht="12" customHeight="1">
      <c r="B15" s="474"/>
      <c r="C15" s="958" t="s">
        <v>64</v>
      </c>
      <c r="D15" s="76" t="s">
        <v>65</v>
      </c>
      <c r="E15" s="413" t="s">
        <v>54</v>
      </c>
      <c r="F15" s="413" t="s">
        <v>66</v>
      </c>
      <c r="G15" s="77" t="s">
        <v>63</v>
      </c>
    </row>
    <row r="16" spans="1:7" s="472" customFormat="1" ht="12" customHeight="1">
      <c r="B16" s="236"/>
      <c r="C16" s="957" t="s">
        <v>67</v>
      </c>
      <c r="D16" s="481" t="s">
        <v>68</v>
      </c>
      <c r="E16" s="481"/>
      <c r="F16" s="481" t="s">
        <v>69</v>
      </c>
      <c r="G16" s="483" t="s">
        <v>48</v>
      </c>
    </row>
    <row r="17" spans="2:8" s="472" customFormat="1" ht="12" customHeight="1">
      <c r="B17" s="236"/>
      <c r="C17" s="957" t="s">
        <v>49</v>
      </c>
      <c r="D17" s="481" t="s">
        <v>70</v>
      </c>
      <c r="E17" s="481"/>
      <c r="F17" s="481" t="s">
        <v>69</v>
      </c>
      <c r="G17" s="483" t="s">
        <v>48</v>
      </c>
    </row>
    <row r="18" spans="2:8" s="472" customFormat="1" ht="12" customHeight="1">
      <c r="B18" s="236"/>
      <c r="C18" s="957" t="s">
        <v>71</v>
      </c>
      <c r="D18" s="481" t="s">
        <v>72</v>
      </c>
      <c r="E18" s="481"/>
      <c r="F18" s="481" t="s">
        <v>69</v>
      </c>
      <c r="G18" s="483" t="s">
        <v>48</v>
      </c>
    </row>
    <row r="19" spans="2:8" s="79" customFormat="1" ht="20.100000000000001" customHeight="1">
      <c r="B19" s="1200" t="s">
        <v>73</v>
      </c>
      <c r="C19" s="1200"/>
      <c r="D19" s="1200"/>
      <c r="E19" s="1200"/>
      <c r="F19" s="1200"/>
      <c r="G19" s="1200"/>
    </row>
    <row r="20" spans="2:8" s="76" customFormat="1" ht="22.5" customHeight="1">
      <c r="B20" s="236"/>
      <c r="C20" s="960" t="s">
        <v>74</v>
      </c>
      <c r="D20" s="1192" t="s">
        <v>75</v>
      </c>
      <c r="E20" s="1193" t="s">
        <v>76</v>
      </c>
      <c r="F20" s="1193" t="s">
        <v>77</v>
      </c>
      <c r="G20" s="1194" t="s">
        <v>63</v>
      </c>
      <c r="H20"/>
    </row>
    <row r="21" spans="2:8" s="76" customFormat="1" ht="12" customHeight="1">
      <c r="B21" s="236"/>
      <c r="C21" s="958" t="s">
        <v>78</v>
      </c>
      <c r="D21" s="76" t="s">
        <v>79</v>
      </c>
      <c r="E21" s="76" t="s">
        <v>76</v>
      </c>
      <c r="F21" s="76" t="s">
        <v>80</v>
      </c>
      <c r="G21" s="77" t="s">
        <v>63</v>
      </c>
      <c r="H21"/>
    </row>
    <row r="22" spans="2:8" s="76" customFormat="1" ht="12" customHeight="1">
      <c r="B22" s="236"/>
      <c r="C22" s="958" t="s">
        <v>81</v>
      </c>
      <c r="D22" s="76" t="s">
        <v>82</v>
      </c>
      <c r="E22" s="76" t="s">
        <v>76</v>
      </c>
      <c r="F22" s="76" t="s">
        <v>83</v>
      </c>
      <c r="G22" s="77" t="s">
        <v>63</v>
      </c>
      <c r="H22"/>
    </row>
    <row r="23" spans="2:8" s="76" customFormat="1" ht="12" customHeight="1">
      <c r="B23" s="236"/>
      <c r="C23" s="958" t="s">
        <v>84</v>
      </c>
      <c r="D23" s="76" t="s">
        <v>85</v>
      </c>
      <c r="E23" s="413" t="s">
        <v>76</v>
      </c>
      <c r="F23" s="76" t="s">
        <v>86</v>
      </c>
      <c r="G23" s="77" t="s">
        <v>63</v>
      </c>
      <c r="H23"/>
    </row>
    <row r="24" spans="2:8" s="79" customFormat="1" ht="20.100000000000001" customHeight="1">
      <c r="B24" s="465" t="s">
        <v>87</v>
      </c>
      <c r="C24" s="465"/>
      <c r="D24" s="465"/>
      <c r="E24" s="298"/>
      <c r="F24" s="298"/>
      <c r="G24" s="465"/>
    </row>
    <row r="25" spans="2:8" s="76" customFormat="1" ht="12" customHeight="1">
      <c r="B25" s="236"/>
      <c r="C25" s="957" t="s">
        <v>88</v>
      </c>
      <c r="D25" s="481" t="s">
        <v>89</v>
      </c>
      <c r="E25" s="481" t="s">
        <v>90</v>
      </c>
      <c r="F25" s="481" t="s">
        <v>91</v>
      </c>
      <c r="G25" s="483" t="s">
        <v>44</v>
      </c>
    </row>
    <row r="26" spans="2:8" s="76" customFormat="1" ht="12" customHeight="1">
      <c r="B26" s="236"/>
      <c r="C26" s="958" t="s">
        <v>92</v>
      </c>
      <c r="D26" s="76" t="s">
        <v>93</v>
      </c>
      <c r="E26" s="76" t="s">
        <v>90</v>
      </c>
      <c r="F26" s="76" t="s">
        <v>94</v>
      </c>
      <c r="G26" s="77" t="s">
        <v>63</v>
      </c>
      <c r="H26"/>
    </row>
    <row r="27" spans="2:8" s="76" customFormat="1" ht="12" customHeight="1">
      <c r="B27" s="236"/>
      <c r="C27" s="957" t="s">
        <v>95</v>
      </c>
      <c r="D27" s="481" t="s">
        <v>96</v>
      </c>
      <c r="E27" s="482" t="s">
        <v>90</v>
      </c>
      <c r="F27" s="481" t="s">
        <v>97</v>
      </c>
      <c r="G27" s="483" t="s">
        <v>44</v>
      </c>
    </row>
    <row r="28" spans="2:8" s="76" customFormat="1" ht="12" customHeight="1">
      <c r="B28" s="236"/>
      <c r="C28" s="957" t="s">
        <v>98</v>
      </c>
      <c r="D28" s="481" t="s">
        <v>99</v>
      </c>
      <c r="E28" s="481" t="s">
        <v>90</v>
      </c>
      <c r="F28" s="481" t="s">
        <v>100</v>
      </c>
      <c r="G28" s="483" t="s">
        <v>44</v>
      </c>
    </row>
    <row r="29" spans="2:8" s="76" customFormat="1" ht="12" customHeight="1">
      <c r="B29" s="236"/>
      <c r="C29" s="957" t="s">
        <v>101</v>
      </c>
      <c r="D29" s="481" t="s">
        <v>102</v>
      </c>
      <c r="E29" s="481" t="s">
        <v>90</v>
      </c>
      <c r="F29" s="481" t="s">
        <v>91</v>
      </c>
      <c r="G29" s="483" t="s">
        <v>44</v>
      </c>
    </row>
    <row r="30" spans="2:8" s="76" customFormat="1" ht="12" customHeight="1">
      <c r="B30" s="236"/>
      <c r="C30" s="957" t="s">
        <v>103</v>
      </c>
      <c r="D30" s="481" t="s">
        <v>104</v>
      </c>
      <c r="E30" s="481" t="s">
        <v>90</v>
      </c>
      <c r="F30" s="481" t="s">
        <v>105</v>
      </c>
      <c r="G30" s="483" t="s">
        <v>44</v>
      </c>
    </row>
    <row r="31" spans="2:8" s="76" customFormat="1" ht="12" customHeight="1">
      <c r="B31" s="236"/>
      <c r="C31" s="957" t="s">
        <v>106</v>
      </c>
      <c r="D31" s="481" t="s">
        <v>107</v>
      </c>
      <c r="E31" s="481" t="s">
        <v>90</v>
      </c>
      <c r="F31" s="485" t="s">
        <v>108</v>
      </c>
      <c r="G31" s="483" t="s">
        <v>44</v>
      </c>
    </row>
    <row r="32" spans="2:8" s="79" customFormat="1" ht="20.100000000000001" customHeight="1">
      <c r="B32" s="465" t="s">
        <v>109</v>
      </c>
      <c r="C32" s="465"/>
      <c r="D32" s="465"/>
      <c r="E32" s="298"/>
      <c r="F32" s="298"/>
      <c r="G32" s="465"/>
    </row>
    <row r="33" spans="2:8" s="76" customFormat="1" ht="12" customHeight="1">
      <c r="B33" s="236"/>
      <c r="C33" s="957" t="s">
        <v>110</v>
      </c>
      <c r="D33" s="481" t="s">
        <v>111</v>
      </c>
      <c r="E33" s="481" t="s">
        <v>112</v>
      </c>
      <c r="F33" s="481" t="s">
        <v>113</v>
      </c>
      <c r="G33" s="483" t="s">
        <v>44</v>
      </c>
    </row>
    <row r="34" spans="2:8" s="79" customFormat="1" ht="20.100000000000001" customHeight="1">
      <c r="B34" s="465" t="s">
        <v>114</v>
      </c>
      <c r="C34" s="465"/>
      <c r="D34" s="465"/>
      <c r="E34" s="465"/>
      <c r="F34" s="465"/>
      <c r="G34" s="465"/>
    </row>
    <row r="35" spans="2:8" s="76" customFormat="1" ht="12" customHeight="1">
      <c r="B35" s="236"/>
      <c r="C35" s="957" t="s">
        <v>115</v>
      </c>
      <c r="D35" s="481" t="s">
        <v>116</v>
      </c>
      <c r="E35" s="481" t="s">
        <v>117</v>
      </c>
      <c r="F35" s="481" t="s">
        <v>118</v>
      </c>
      <c r="G35" s="483" t="s">
        <v>44</v>
      </c>
    </row>
    <row r="36" spans="2:8" s="76" customFormat="1" ht="12" customHeight="1">
      <c r="B36" s="236"/>
      <c r="C36" s="957" t="s">
        <v>119</v>
      </c>
      <c r="D36" s="481" t="s">
        <v>114</v>
      </c>
      <c r="E36" s="481" t="s">
        <v>117</v>
      </c>
      <c r="F36" s="481" t="s">
        <v>120</v>
      </c>
      <c r="G36" s="483" t="s">
        <v>44</v>
      </c>
    </row>
    <row r="37" spans="2:8" s="79" customFormat="1" ht="20.100000000000001" customHeight="1">
      <c r="B37" s="465" t="s">
        <v>121</v>
      </c>
      <c r="C37" s="465"/>
      <c r="D37" s="465"/>
      <c r="E37" s="298"/>
      <c r="F37" s="298"/>
      <c r="G37" s="465"/>
    </row>
    <row r="38" spans="2:8" s="76" customFormat="1" ht="12" customHeight="1">
      <c r="B38" s="236"/>
      <c r="C38" s="957" t="s">
        <v>122</v>
      </c>
      <c r="D38" s="481" t="s">
        <v>123</v>
      </c>
      <c r="E38" s="481" t="s">
        <v>124</v>
      </c>
      <c r="F38" s="481" t="s">
        <v>125</v>
      </c>
      <c r="G38" s="483" t="s">
        <v>44</v>
      </c>
    </row>
    <row r="39" spans="2:8" s="76" customFormat="1" ht="12" customHeight="1">
      <c r="B39" s="236"/>
      <c r="C39" s="958" t="s">
        <v>126</v>
      </c>
      <c r="D39" s="76" t="s">
        <v>127</v>
      </c>
      <c r="E39" s="76" t="s">
        <v>124</v>
      </c>
      <c r="F39" s="76" t="s">
        <v>128</v>
      </c>
      <c r="G39" s="77" t="s">
        <v>63</v>
      </c>
      <c r="H39"/>
    </row>
    <row r="40" spans="2:8" s="76" customFormat="1" ht="12" customHeight="1">
      <c r="B40" s="236"/>
      <c r="C40" s="957" t="s">
        <v>129</v>
      </c>
      <c r="D40" s="481" t="s">
        <v>130</v>
      </c>
      <c r="E40" s="481" t="s">
        <v>124</v>
      </c>
      <c r="F40" s="481" t="s">
        <v>131</v>
      </c>
      <c r="G40" s="483" t="s">
        <v>44</v>
      </c>
    </row>
    <row r="41" spans="2:8" s="76" customFormat="1" ht="12" customHeight="1">
      <c r="B41" s="236"/>
      <c r="C41" s="957" t="s">
        <v>132</v>
      </c>
      <c r="D41" s="481" t="s">
        <v>133</v>
      </c>
      <c r="E41" s="481" t="s">
        <v>124</v>
      </c>
      <c r="F41" s="481" t="s">
        <v>134</v>
      </c>
      <c r="G41" s="483" t="s">
        <v>48</v>
      </c>
    </row>
    <row r="42" spans="2:8" s="76" customFormat="1" ht="12" customHeight="1">
      <c r="B42" s="236"/>
      <c r="C42" s="958" t="s">
        <v>135</v>
      </c>
      <c r="D42" s="76" t="s">
        <v>136</v>
      </c>
      <c r="E42" s="76" t="s">
        <v>124</v>
      </c>
      <c r="F42" s="76" t="s">
        <v>137</v>
      </c>
      <c r="G42" s="77" t="s">
        <v>63</v>
      </c>
      <c r="H42"/>
    </row>
    <row r="43" spans="2:8" s="76" customFormat="1" ht="22.35" customHeight="1">
      <c r="B43" s="958"/>
      <c r="C43" s="1195" t="s">
        <v>138</v>
      </c>
      <c r="D43" s="475" t="s">
        <v>1776</v>
      </c>
      <c r="E43" s="1193" t="s">
        <v>124</v>
      </c>
      <c r="F43" s="1193" t="s">
        <v>139</v>
      </c>
      <c r="G43" s="1194" t="s">
        <v>63</v>
      </c>
      <c r="H43"/>
    </row>
    <row r="44" spans="2:8" s="79" customFormat="1" ht="20.100000000000001" customHeight="1">
      <c r="B44" s="465" t="s">
        <v>140</v>
      </c>
      <c r="C44" s="465"/>
      <c r="D44" s="465"/>
      <c r="E44" s="298"/>
      <c r="F44" s="298"/>
      <c r="G44" s="465"/>
    </row>
    <row r="45" spans="2:8" s="76" customFormat="1" ht="12" customHeight="1">
      <c r="B45" s="236"/>
      <c r="C45" s="957" t="s">
        <v>141</v>
      </c>
      <c r="D45" s="481" t="s">
        <v>142</v>
      </c>
      <c r="E45" s="481" t="s">
        <v>143</v>
      </c>
      <c r="F45" s="481" t="s">
        <v>144</v>
      </c>
      <c r="G45" s="483" t="s">
        <v>44</v>
      </c>
    </row>
    <row r="46" spans="2:8" s="79" customFormat="1" ht="20.100000000000001" customHeight="1">
      <c r="B46" s="465" t="s">
        <v>145</v>
      </c>
      <c r="C46" s="465"/>
      <c r="D46" s="465"/>
      <c r="E46" s="298"/>
      <c r="F46" s="298"/>
      <c r="G46" s="465"/>
    </row>
    <row r="47" spans="2:8" s="76" customFormat="1" ht="12" customHeight="1">
      <c r="B47" s="236"/>
      <c r="C47" s="957" t="s">
        <v>146</v>
      </c>
      <c r="D47" s="481" t="s">
        <v>147</v>
      </c>
      <c r="E47" s="481" t="s">
        <v>148</v>
      </c>
      <c r="F47" s="481" t="s">
        <v>149</v>
      </c>
      <c r="G47" s="483" t="s">
        <v>44</v>
      </c>
    </row>
    <row r="48" spans="2:8" s="76" customFormat="1" ht="12" customHeight="1">
      <c r="B48" s="236"/>
      <c r="C48" s="957" t="s">
        <v>150</v>
      </c>
      <c r="D48" s="481" t="s">
        <v>151</v>
      </c>
      <c r="E48" s="481" t="s">
        <v>148</v>
      </c>
      <c r="F48" s="481" t="s">
        <v>152</v>
      </c>
      <c r="G48" s="483" t="s">
        <v>44</v>
      </c>
    </row>
    <row r="49" spans="1:10" s="76" customFormat="1" ht="12" customHeight="1">
      <c r="B49" s="236"/>
      <c r="C49" s="957" t="s">
        <v>153</v>
      </c>
      <c r="D49" s="481" t="s">
        <v>154</v>
      </c>
      <c r="E49" s="481" t="s">
        <v>148</v>
      </c>
      <c r="F49" s="481" t="s">
        <v>155</v>
      </c>
      <c r="G49" s="483" t="s">
        <v>44</v>
      </c>
    </row>
    <row r="50" spans="1:10" s="76" customFormat="1" ht="12" customHeight="1">
      <c r="B50" s="236"/>
      <c r="C50" s="957" t="s">
        <v>156</v>
      </c>
      <c r="D50" s="481" t="s">
        <v>157</v>
      </c>
      <c r="E50" s="481" t="s">
        <v>148</v>
      </c>
      <c r="F50" s="481" t="s">
        <v>158</v>
      </c>
      <c r="G50" s="483" t="s">
        <v>44</v>
      </c>
    </row>
    <row r="51" spans="1:10" s="76" customFormat="1" ht="12" customHeight="1">
      <c r="B51" s="236"/>
      <c r="C51" s="957" t="s">
        <v>159</v>
      </c>
      <c r="D51" s="481" t="s">
        <v>160</v>
      </c>
      <c r="E51" s="481" t="s">
        <v>148</v>
      </c>
      <c r="F51" s="481" t="s">
        <v>161</v>
      </c>
      <c r="G51" s="483" t="s">
        <v>44</v>
      </c>
    </row>
    <row r="52" spans="1:10" s="76" customFormat="1" ht="12" customHeight="1">
      <c r="B52" s="236"/>
      <c r="C52" s="957" t="s">
        <v>162</v>
      </c>
      <c r="D52" s="481" t="s">
        <v>163</v>
      </c>
      <c r="E52" s="481" t="s">
        <v>164</v>
      </c>
      <c r="F52" s="481" t="s">
        <v>134</v>
      </c>
      <c r="G52" s="483" t="s">
        <v>48</v>
      </c>
    </row>
    <row r="53" spans="1:10" s="76" customFormat="1" ht="13.5" customHeight="1">
      <c r="B53" s="236"/>
      <c r="C53" s="957" t="s">
        <v>165</v>
      </c>
      <c r="D53" s="481" t="s">
        <v>166</v>
      </c>
      <c r="E53" s="481" t="s">
        <v>148</v>
      </c>
      <c r="F53" s="486" t="s">
        <v>167</v>
      </c>
      <c r="G53" s="483" t="s">
        <v>44</v>
      </c>
    </row>
    <row r="54" spans="1:10" s="79" customFormat="1" ht="20.100000000000001" customHeight="1">
      <c r="B54" s="465" t="s">
        <v>168</v>
      </c>
      <c r="C54" s="465"/>
      <c r="D54" s="465"/>
      <c r="E54" s="298"/>
      <c r="F54" s="298"/>
      <c r="G54" s="465"/>
    </row>
    <row r="55" spans="1:10" s="76" customFormat="1" ht="12" customHeight="1">
      <c r="B55" s="236"/>
      <c r="C55" s="957" t="s">
        <v>169</v>
      </c>
      <c r="D55" s="481" t="s">
        <v>170</v>
      </c>
      <c r="E55" s="481" t="s">
        <v>171</v>
      </c>
      <c r="F55" s="481" t="s">
        <v>172</v>
      </c>
      <c r="G55" s="483" t="s">
        <v>44</v>
      </c>
    </row>
    <row r="56" spans="1:10" s="79" customFormat="1" ht="20.100000000000001" customHeight="1">
      <c r="B56" s="465" t="s">
        <v>173</v>
      </c>
      <c r="C56" s="465"/>
      <c r="D56" s="465"/>
      <c r="E56" s="298"/>
      <c r="F56" s="298"/>
      <c r="G56" s="465"/>
    </row>
    <row r="57" spans="1:10" s="76" customFormat="1" ht="12" customHeight="1">
      <c r="B57" s="236"/>
      <c r="C57" s="957" t="s">
        <v>174</v>
      </c>
      <c r="D57" s="481" t="s">
        <v>175</v>
      </c>
      <c r="E57" s="482" t="s">
        <v>176</v>
      </c>
      <c r="F57" s="481" t="s">
        <v>177</v>
      </c>
      <c r="G57" s="483" t="s">
        <v>44</v>
      </c>
    </row>
    <row r="58" spans="1:10" s="76" customFormat="1" ht="12" customHeight="1">
      <c r="B58" s="236"/>
      <c r="C58" s="957" t="s">
        <v>178</v>
      </c>
      <c r="D58" s="481" t="s">
        <v>179</v>
      </c>
      <c r="E58" s="482" t="s">
        <v>176</v>
      </c>
      <c r="F58" s="481" t="s">
        <v>180</v>
      </c>
      <c r="G58" s="483" t="s">
        <v>44</v>
      </c>
    </row>
    <row r="59" spans="1:10" s="822" customFormat="1" ht="20.100000000000001" customHeight="1">
      <c r="A59" s="79"/>
      <c r="B59" s="465" t="s">
        <v>181</v>
      </c>
      <c r="C59" s="465"/>
      <c r="D59" s="465"/>
      <c r="E59" s="298"/>
      <c r="F59" s="298"/>
      <c r="G59" s="465"/>
      <c r="H59" s="79"/>
      <c r="I59" s="79"/>
      <c r="J59" s="79"/>
    </row>
    <row r="60" spans="1:10" s="79" customFormat="1" ht="12.75">
      <c r="A60" s="76"/>
      <c r="B60" s="236"/>
      <c r="C60" s="957" t="s">
        <v>182</v>
      </c>
      <c r="D60" s="481" t="s">
        <v>183</v>
      </c>
      <c r="E60" s="487" t="s">
        <v>184</v>
      </c>
      <c r="F60" s="487" t="s">
        <v>185</v>
      </c>
      <c r="G60" s="483" t="s">
        <v>44</v>
      </c>
    </row>
    <row r="61" spans="1:10" s="76" customFormat="1" ht="18">
      <c r="B61" s="236"/>
      <c r="C61" s="986" t="s">
        <v>186</v>
      </c>
      <c r="D61" s="987" t="s">
        <v>187</v>
      </c>
      <c r="E61" s="989" t="s">
        <v>184</v>
      </c>
      <c r="F61" s="488" t="s">
        <v>188</v>
      </c>
      <c r="G61" s="988" t="s">
        <v>44</v>
      </c>
    </row>
    <row r="62" spans="1:10" s="76" customFormat="1" ht="12" customHeight="1">
      <c r="B62" s="236"/>
      <c r="C62" s="957" t="s">
        <v>189</v>
      </c>
      <c r="D62" s="481" t="s">
        <v>190</v>
      </c>
      <c r="E62" s="487" t="s">
        <v>184</v>
      </c>
      <c r="F62" s="487" t="s">
        <v>185</v>
      </c>
      <c r="G62" s="483" t="s">
        <v>44</v>
      </c>
    </row>
    <row r="63" spans="1:10" s="822" customFormat="1" ht="20.100000000000001" customHeight="1">
      <c r="A63" s="79"/>
      <c r="B63" s="465" t="s">
        <v>191</v>
      </c>
      <c r="C63" s="465"/>
      <c r="D63" s="465"/>
      <c r="E63" s="298"/>
      <c r="F63" s="298"/>
      <c r="G63" s="465"/>
      <c r="H63" s="79"/>
      <c r="I63" s="79"/>
      <c r="J63" s="79"/>
    </row>
    <row r="64" spans="1:10" s="79" customFormat="1" ht="12" customHeight="1">
      <c r="A64" s="76"/>
      <c r="B64" s="236"/>
      <c r="C64" s="481" t="s">
        <v>192</v>
      </c>
      <c r="D64" s="481" t="s">
        <v>193</v>
      </c>
      <c r="E64" s="482" t="s">
        <v>194</v>
      </c>
      <c r="F64" s="482" t="s">
        <v>195</v>
      </c>
      <c r="G64" s="483" t="s">
        <v>48</v>
      </c>
    </row>
    <row r="65" spans="1:10" s="76" customFormat="1" ht="12" customHeight="1">
      <c r="B65" s="236"/>
      <c r="C65" s="481" t="s">
        <v>196</v>
      </c>
      <c r="D65" s="481" t="s">
        <v>197</v>
      </c>
      <c r="E65" s="482" t="s">
        <v>194</v>
      </c>
      <c r="F65" s="482" t="s">
        <v>198</v>
      </c>
      <c r="G65" s="483" t="s">
        <v>44</v>
      </c>
    </row>
    <row r="66" spans="1:10" s="822" customFormat="1" ht="20.100000000000001" customHeight="1">
      <c r="A66" s="79"/>
      <c r="B66" s="465" t="s">
        <v>199</v>
      </c>
      <c r="C66" s="465"/>
      <c r="D66" s="465"/>
      <c r="E66" s="298"/>
      <c r="F66" s="298"/>
      <c r="G66" s="465"/>
      <c r="H66" s="79"/>
      <c r="I66" s="79"/>
      <c r="J66" s="79"/>
    </row>
    <row r="67" spans="1:10" s="76" customFormat="1" ht="12" customHeight="1">
      <c r="B67" s="236"/>
      <c r="C67" s="481" t="s">
        <v>200</v>
      </c>
      <c r="D67" s="481" t="s">
        <v>201</v>
      </c>
      <c r="E67" s="482"/>
      <c r="F67" s="481"/>
      <c r="G67" s="483" t="s">
        <v>48</v>
      </c>
    </row>
    <row r="68" spans="1:10" s="76" customFormat="1" ht="12" customHeight="1">
      <c r="B68" s="236"/>
      <c r="C68" s="481" t="s">
        <v>202</v>
      </c>
      <c r="D68" s="481" t="s">
        <v>203</v>
      </c>
      <c r="E68" s="482"/>
      <c r="F68" s="481"/>
      <c r="G68" s="483" t="s">
        <v>48</v>
      </c>
    </row>
    <row r="69" spans="1:10" s="76" customFormat="1" ht="12" customHeight="1">
      <c r="B69" s="236"/>
      <c r="C69" s="481" t="s">
        <v>204</v>
      </c>
      <c r="D69" s="481" t="s">
        <v>205</v>
      </c>
      <c r="E69" s="482"/>
      <c r="F69" s="481"/>
      <c r="G69" s="483" t="s">
        <v>48</v>
      </c>
    </row>
    <row r="70" spans="1:10" s="822" customFormat="1" ht="20.100000000000001" customHeight="1">
      <c r="A70" s="79"/>
      <c r="B70" s="465" t="s">
        <v>206</v>
      </c>
      <c r="C70" s="465"/>
      <c r="D70" s="465"/>
      <c r="E70" s="298"/>
      <c r="F70" s="298"/>
      <c r="G70" s="465"/>
      <c r="H70" s="79"/>
      <c r="I70" s="79"/>
      <c r="J70" s="79"/>
    </row>
    <row r="71" spans="1:10" s="76" customFormat="1" ht="12" customHeight="1">
      <c r="B71" s="236"/>
      <c r="C71" s="959" t="s">
        <v>207</v>
      </c>
      <c r="D71" s="76" t="s">
        <v>206</v>
      </c>
      <c r="E71" s="413" t="s">
        <v>208</v>
      </c>
      <c r="F71" s="76" t="s">
        <v>209</v>
      </c>
      <c r="G71" s="77" t="s">
        <v>63</v>
      </c>
      <c r="H71"/>
    </row>
    <row r="72" spans="1:10" s="76" customFormat="1" ht="12" customHeight="1">
      <c r="B72" s="236"/>
      <c r="C72" s="959" t="s">
        <v>210</v>
      </c>
      <c r="D72" s="76" t="s">
        <v>211</v>
      </c>
      <c r="E72" s="413" t="s">
        <v>208</v>
      </c>
      <c r="F72" s="76" t="s">
        <v>209</v>
      </c>
      <c r="G72" s="77" t="s">
        <v>63</v>
      </c>
      <c r="H72"/>
    </row>
    <row r="73" spans="1:10" s="76" customFormat="1" ht="12" customHeight="1">
      <c r="B73" s="236"/>
      <c r="C73" s="959" t="s">
        <v>212</v>
      </c>
      <c r="D73" s="76" t="s">
        <v>213</v>
      </c>
      <c r="E73" s="413" t="s">
        <v>208</v>
      </c>
      <c r="F73" s="76" t="s">
        <v>209</v>
      </c>
      <c r="G73" s="77" t="s">
        <v>63</v>
      </c>
      <c r="H73"/>
    </row>
    <row r="74" spans="1:10" s="822" customFormat="1" ht="20.100000000000001" customHeight="1">
      <c r="A74" s="79"/>
      <c r="B74" s="465" t="s">
        <v>214</v>
      </c>
      <c r="C74" s="465"/>
      <c r="D74" s="465"/>
      <c r="E74" s="298"/>
      <c r="F74" s="298"/>
      <c r="G74" s="465"/>
      <c r="H74" s="79"/>
      <c r="I74" s="79"/>
      <c r="J74" s="79"/>
    </row>
    <row r="75" spans="1:10" s="76" customFormat="1" ht="12" customHeight="1">
      <c r="B75" s="236"/>
      <c r="C75" s="958" t="s">
        <v>215</v>
      </c>
      <c r="D75" s="76" t="s">
        <v>216</v>
      </c>
      <c r="E75" s="76" t="s">
        <v>217</v>
      </c>
      <c r="F75" s="76" t="s">
        <v>218</v>
      </c>
      <c r="G75" s="77" t="s">
        <v>63</v>
      </c>
      <c r="H75"/>
    </row>
    <row r="76" spans="1:10" s="822" customFormat="1" ht="20.100000000000001" customHeight="1">
      <c r="A76" s="79"/>
      <c r="B76" s="465" t="s">
        <v>219</v>
      </c>
      <c r="C76" s="465"/>
      <c r="D76" s="465"/>
      <c r="E76" s="298"/>
      <c r="F76" s="298"/>
      <c r="G76" s="465"/>
      <c r="H76" s="79"/>
      <c r="I76" s="79"/>
      <c r="J76" s="79"/>
    </row>
    <row r="77" spans="1:10" s="76" customFormat="1" ht="12" customHeight="1">
      <c r="B77" s="465"/>
      <c r="C77" s="958" t="s">
        <v>220</v>
      </c>
      <c r="D77" s="76" t="s">
        <v>221</v>
      </c>
      <c r="E77" s="413" t="s">
        <v>222</v>
      </c>
      <c r="F77" s="76" t="s">
        <v>223</v>
      </c>
      <c r="G77" s="77" t="s">
        <v>63</v>
      </c>
      <c r="H77"/>
    </row>
    <row r="78" spans="1:10" s="76" customFormat="1" ht="12" customHeight="1">
      <c r="B78" s="465"/>
      <c r="C78" s="958" t="s">
        <v>224</v>
      </c>
      <c r="D78" s="76" t="s">
        <v>225</v>
      </c>
      <c r="E78" s="413" t="s">
        <v>222</v>
      </c>
      <c r="F78" s="76" t="s">
        <v>226</v>
      </c>
      <c r="G78" s="77" t="s">
        <v>63</v>
      </c>
      <c r="H78"/>
    </row>
    <row r="79" spans="1:10" s="76" customFormat="1" ht="12" customHeight="1">
      <c r="B79" s="465"/>
      <c r="C79" s="958" t="s">
        <v>227</v>
      </c>
      <c r="D79" s="76" t="s">
        <v>228</v>
      </c>
      <c r="E79" s="413" t="s">
        <v>222</v>
      </c>
      <c r="F79" s="76" t="s">
        <v>229</v>
      </c>
      <c r="G79" s="77" t="s">
        <v>63</v>
      </c>
      <c r="H79"/>
    </row>
    <row r="80" spans="1:10" s="76" customFormat="1" ht="12" customHeight="1">
      <c r="B80" s="465"/>
      <c r="C80" s="958" t="s">
        <v>230</v>
      </c>
      <c r="D80" s="76" t="s">
        <v>231</v>
      </c>
      <c r="E80" s="413" t="s">
        <v>222</v>
      </c>
      <c r="F80" s="76" t="s">
        <v>232</v>
      </c>
      <c r="G80" s="77" t="s">
        <v>63</v>
      </c>
      <c r="H80"/>
    </row>
    <row r="81" spans="1:10" s="76" customFormat="1" ht="12" customHeight="1">
      <c r="B81" s="465"/>
      <c r="C81" s="958" t="s">
        <v>233</v>
      </c>
      <c r="D81" s="76" t="s">
        <v>234</v>
      </c>
      <c r="E81" s="413" t="s">
        <v>222</v>
      </c>
      <c r="F81" s="76" t="s">
        <v>235</v>
      </c>
      <c r="G81" s="77" t="s">
        <v>63</v>
      </c>
      <c r="H81"/>
    </row>
    <row r="82" spans="1:10" s="822" customFormat="1" ht="20.100000000000001" customHeight="1">
      <c r="A82" s="79"/>
      <c r="B82" s="465" t="s">
        <v>236</v>
      </c>
      <c r="C82" s="465"/>
      <c r="D82" s="465"/>
      <c r="E82" s="298"/>
      <c r="F82" s="298"/>
      <c r="G82" s="465"/>
      <c r="H82" s="79"/>
      <c r="I82" s="79"/>
      <c r="J82" s="79"/>
    </row>
    <row r="83" spans="1:10" s="76" customFormat="1" ht="12" customHeight="1">
      <c r="A83" s="465"/>
      <c r="B83" s="465"/>
      <c r="C83" s="957" t="s">
        <v>237</v>
      </c>
      <c r="D83" s="481" t="s">
        <v>238</v>
      </c>
      <c r="E83" s="482"/>
      <c r="F83" s="481" t="s">
        <v>239</v>
      </c>
      <c r="G83" s="483" t="s">
        <v>63</v>
      </c>
    </row>
    <row r="84" spans="1:10" s="822" customFormat="1" ht="20.100000000000001" customHeight="1">
      <c r="A84" s="79"/>
      <c r="B84" s="465" t="s">
        <v>240</v>
      </c>
      <c r="C84" s="465"/>
      <c r="D84" s="465"/>
      <c r="E84" s="298"/>
      <c r="F84" s="298"/>
      <c r="G84" s="465"/>
      <c r="H84" s="79"/>
      <c r="I84" s="79"/>
      <c r="J84" s="79"/>
    </row>
    <row r="85" spans="1:10" s="76" customFormat="1" ht="12" customHeight="1">
      <c r="B85" s="236"/>
      <c r="C85" s="481" t="s">
        <v>241</v>
      </c>
      <c r="D85" s="481" t="s">
        <v>242</v>
      </c>
      <c r="E85" s="481" t="s">
        <v>38</v>
      </c>
      <c r="F85" s="481" t="s">
        <v>243</v>
      </c>
      <c r="G85" s="483" t="s">
        <v>48</v>
      </c>
    </row>
    <row r="86" spans="1:10" s="76" customFormat="1" ht="12" customHeight="1">
      <c r="A86" s="465"/>
      <c r="B86" s="465"/>
      <c r="C86" s="957" t="s">
        <v>244</v>
      </c>
      <c r="D86" s="481" t="s">
        <v>245</v>
      </c>
      <c r="E86" s="482"/>
      <c r="F86" s="481"/>
      <c r="G86" s="483" t="s">
        <v>48</v>
      </c>
    </row>
    <row r="87" spans="1:10" s="76" customFormat="1" ht="12" customHeight="1">
      <c r="A87" s="465"/>
      <c r="B87" s="465"/>
      <c r="C87" s="958"/>
      <c r="E87" s="413"/>
      <c r="G87" s="77"/>
    </row>
    <row r="88" spans="1:10" s="76" customFormat="1" ht="12" customHeight="1">
      <c r="A88" s="78"/>
      <c r="B88" s="78"/>
      <c r="C88" s="78"/>
      <c r="D88" s="476"/>
      <c r="E88" s="475"/>
      <c r="F88" s="475"/>
      <c r="G88" s="78"/>
    </row>
    <row r="89" spans="1:10" s="822" customFormat="1" ht="12.75" customHeight="1">
      <c r="A89" s="79"/>
      <c r="B89" s="465" t="s">
        <v>246</v>
      </c>
      <c r="C89" s="465"/>
      <c r="D89" s="465"/>
      <c r="E89" s="298"/>
      <c r="F89" s="298" t="s">
        <v>247</v>
      </c>
      <c r="G89" s="465"/>
      <c r="H89" s="79"/>
      <c r="I89" s="79"/>
      <c r="J89" s="79"/>
    </row>
    <row r="90" spans="1:10">
      <c r="B90" s="78"/>
      <c r="C90" s="489" t="s">
        <v>248</v>
      </c>
      <c r="D90" s="76" t="s">
        <v>249</v>
      </c>
      <c r="E90" s="472" t="s">
        <v>90</v>
      </c>
      <c r="F90" s="472" t="s">
        <v>250</v>
      </c>
      <c r="G90" s="77" t="s">
        <v>44</v>
      </c>
    </row>
    <row r="91" spans="1:10">
      <c r="B91" s="78"/>
      <c r="C91" s="489" t="s">
        <v>251</v>
      </c>
      <c r="D91" s="76" t="s">
        <v>252</v>
      </c>
      <c r="E91" s="472" t="s">
        <v>90</v>
      </c>
      <c r="F91" s="472" t="s">
        <v>250</v>
      </c>
      <c r="G91" s="77" t="s">
        <v>44</v>
      </c>
    </row>
    <row r="92" spans="1:10" s="78" customFormat="1" ht="14.25">
      <c r="B92" s="489"/>
      <c r="C92" s="489" t="s">
        <v>253</v>
      </c>
      <c r="D92" s="76" t="s">
        <v>254</v>
      </c>
      <c r="E92" s="76" t="s">
        <v>124</v>
      </c>
      <c r="F92" s="76" t="s">
        <v>255</v>
      </c>
      <c r="G92" s="77" t="s">
        <v>44</v>
      </c>
    </row>
    <row r="93" spans="1:10">
      <c r="B93" s="78"/>
      <c r="C93" s="76" t="s">
        <v>256</v>
      </c>
      <c r="D93" s="76" t="s">
        <v>257</v>
      </c>
      <c r="E93" s="472" t="s">
        <v>90</v>
      </c>
      <c r="F93" s="472" t="s">
        <v>250</v>
      </c>
      <c r="G93" s="77" t="s">
        <v>44</v>
      </c>
    </row>
    <row r="94" spans="1:10">
      <c r="B94" s="78"/>
      <c r="C94" s="76" t="s">
        <v>258</v>
      </c>
      <c r="D94" s="76" t="s">
        <v>259</v>
      </c>
      <c r="E94" s="472" t="s">
        <v>90</v>
      </c>
      <c r="F94" s="472" t="s">
        <v>250</v>
      </c>
      <c r="G94" s="77" t="s">
        <v>44</v>
      </c>
    </row>
    <row r="95" spans="1:10">
      <c r="B95" s="78"/>
      <c r="C95" s="76" t="s">
        <v>260</v>
      </c>
      <c r="D95" s="76" t="s">
        <v>261</v>
      </c>
      <c r="E95" s="472" t="s">
        <v>90</v>
      </c>
      <c r="F95" s="472" t="s">
        <v>250</v>
      </c>
      <c r="G95" s="77" t="s">
        <v>44</v>
      </c>
    </row>
    <row r="96" spans="1:10" s="76" customFormat="1" ht="12.75" customHeight="1">
      <c r="A96" s="78"/>
      <c r="C96" s="76" t="s">
        <v>262</v>
      </c>
      <c r="D96" s="76" t="s">
        <v>263</v>
      </c>
      <c r="E96" s="76" t="s">
        <v>171</v>
      </c>
      <c r="F96" s="76" t="s">
        <v>264</v>
      </c>
      <c r="G96" s="77" t="s">
        <v>44</v>
      </c>
    </row>
    <row r="97" spans="1:16" s="76" customFormat="1" ht="12.75" customHeight="1">
      <c r="C97" s="76" t="s">
        <v>265</v>
      </c>
      <c r="D97" s="76" t="s">
        <v>266</v>
      </c>
      <c r="E97" s="76" t="s">
        <v>171</v>
      </c>
      <c r="F97" s="76" t="s">
        <v>264</v>
      </c>
      <c r="G97" s="77" t="s">
        <v>48</v>
      </c>
    </row>
    <row r="98" spans="1:16" s="76" customFormat="1" ht="12.75" customHeight="1">
      <c r="C98" s="76" t="s">
        <v>267</v>
      </c>
      <c r="D98" s="76" t="s">
        <v>268</v>
      </c>
      <c r="E98" s="76" t="s">
        <v>171</v>
      </c>
      <c r="F98" s="76" t="s">
        <v>264</v>
      </c>
      <c r="G98" s="77" t="s">
        <v>44</v>
      </c>
    </row>
    <row r="99" spans="1:16" s="477" customFormat="1" ht="12.75" customHeight="1">
      <c r="A99" s="76"/>
      <c r="B99" s="76"/>
      <c r="C99" s="76" t="s">
        <v>269</v>
      </c>
      <c r="D99" s="76" t="s">
        <v>270</v>
      </c>
      <c r="E99" s="76" t="s">
        <v>171</v>
      </c>
      <c r="F99" s="76" t="s">
        <v>264</v>
      </c>
      <c r="G99" s="77" t="s">
        <v>44</v>
      </c>
      <c r="H99" s="76"/>
      <c r="I99" s="76"/>
      <c r="J99" s="76"/>
      <c r="K99" s="76"/>
      <c r="L99" s="76"/>
      <c r="M99" s="76"/>
      <c r="N99" s="76"/>
      <c r="O99" s="76"/>
      <c r="P99" s="76"/>
    </row>
    <row r="100" spans="1:16" s="477" customFormat="1" ht="12.75" customHeight="1">
      <c r="A100" s="76"/>
      <c r="B100" s="489"/>
      <c r="C100" s="489" t="s">
        <v>271</v>
      </c>
      <c r="D100" s="76" t="s">
        <v>272</v>
      </c>
      <c r="E100" s="76" t="s">
        <v>164</v>
      </c>
      <c r="F100" s="76" t="s">
        <v>255</v>
      </c>
      <c r="G100" s="77" t="s">
        <v>44</v>
      </c>
      <c r="H100" s="76"/>
      <c r="I100" s="76"/>
      <c r="J100" s="76"/>
      <c r="K100" s="76"/>
      <c r="L100" s="76"/>
      <c r="M100" s="76"/>
      <c r="N100" s="76"/>
      <c r="O100" s="76"/>
      <c r="P100" s="76"/>
    </row>
    <row r="101" spans="1:16" s="477" customFormat="1" ht="12.75" customHeight="1">
      <c r="A101" s="76"/>
      <c r="B101" s="78"/>
      <c r="C101" s="76" t="s">
        <v>273</v>
      </c>
      <c r="D101" s="76" t="s">
        <v>274</v>
      </c>
      <c r="E101" s="76" t="s">
        <v>275</v>
      </c>
      <c r="F101" s="76" t="s">
        <v>276</v>
      </c>
      <c r="G101" s="77" t="s">
        <v>44</v>
      </c>
      <c r="H101" s="76"/>
      <c r="I101" s="76"/>
      <c r="J101" s="76"/>
      <c r="K101" s="76"/>
      <c r="L101" s="76"/>
      <c r="M101" s="76"/>
      <c r="N101" s="76"/>
      <c r="O101" s="76"/>
      <c r="P101" s="76"/>
    </row>
    <row r="102" spans="1:16" s="477" customFormat="1" ht="12.75" customHeight="1">
      <c r="A102" s="76"/>
      <c r="B102" s="78"/>
      <c r="C102" s="76" t="s">
        <v>277</v>
      </c>
      <c r="D102" s="76" t="s">
        <v>278</v>
      </c>
      <c r="E102" s="76" t="s">
        <v>275</v>
      </c>
      <c r="F102" s="76" t="s">
        <v>276</v>
      </c>
      <c r="G102" s="77" t="s">
        <v>44</v>
      </c>
      <c r="H102" s="76"/>
      <c r="I102" s="76"/>
      <c r="J102" s="76"/>
      <c r="K102" s="76"/>
      <c r="L102" s="76"/>
      <c r="M102" s="76"/>
      <c r="N102" s="76"/>
      <c r="O102" s="76"/>
      <c r="P102" s="76"/>
    </row>
    <row r="103" spans="1:16" s="78" customFormat="1" ht="14.25">
      <c r="A103" s="76"/>
      <c r="C103" s="76" t="s">
        <v>279</v>
      </c>
      <c r="D103" s="76" t="s">
        <v>280</v>
      </c>
      <c r="E103" s="76" t="s">
        <v>275</v>
      </c>
      <c r="F103" s="76" t="s">
        <v>276</v>
      </c>
      <c r="G103" s="77" t="s">
        <v>44</v>
      </c>
    </row>
    <row r="104" spans="1:16" s="78" customFormat="1" ht="14.25">
      <c r="C104" s="76" t="s">
        <v>281</v>
      </c>
      <c r="D104" s="76" t="s">
        <v>282</v>
      </c>
      <c r="E104" s="76" t="s">
        <v>275</v>
      </c>
      <c r="F104" s="76" t="s">
        <v>276</v>
      </c>
      <c r="G104" s="77" t="s">
        <v>44</v>
      </c>
    </row>
    <row r="105" spans="1:16" s="78" customFormat="1" ht="14.25">
      <c r="C105" s="76" t="s">
        <v>283</v>
      </c>
      <c r="D105" s="76" t="s">
        <v>284</v>
      </c>
      <c r="E105" s="76" t="s">
        <v>275</v>
      </c>
      <c r="F105" s="76" t="s">
        <v>276</v>
      </c>
      <c r="G105" s="77" t="s">
        <v>44</v>
      </c>
    </row>
    <row r="106" spans="1:16">
      <c r="B106" s="78"/>
      <c r="C106" s="489" t="s">
        <v>285</v>
      </c>
      <c r="D106" s="76" t="s">
        <v>286</v>
      </c>
      <c r="G106" s="77" t="s">
        <v>48</v>
      </c>
      <c r="J106" s="78"/>
      <c r="K106" s="78"/>
      <c r="L106" s="78"/>
      <c r="M106" s="78"/>
      <c r="N106" s="78"/>
      <c r="O106" s="78"/>
      <c r="P106" s="78"/>
    </row>
  </sheetData>
  <mergeCells count="3">
    <mergeCell ref="F3:G3"/>
    <mergeCell ref="B6:G6"/>
    <mergeCell ref="B19:G19"/>
  </mergeCells>
  <hyperlinks>
    <hyperlink ref="D16" location="'A02'!A52" display="Specification of risk exposure amounts and capital requirements, DNB Bank ASA" xr:uid="{D21545C7-2894-4B0E-AE2C-082D00C62D70}"/>
    <hyperlink ref="D17" location="'A03'!A1" display="Specification of risk exposure amounts and capital requirements, DNB Boligkreditt and Sbanken" xr:uid="{C4BBF716-50E7-4148-BF8D-A829EC181297}"/>
    <hyperlink ref="D18" location="'A04'!A1" display="Specification of risk-weighted assets and capital requirements, associated companies" xr:uid="{DDD72339-98C7-430C-84E7-E7723F821FC6}"/>
    <hyperlink ref="D57" location="'CCyB1 '!A1" display="Geographical distribution of credit exposures relevant for the calculation of the countercyclical buffer" xr:uid="{4C13887A-6280-47E1-94DB-C52C8AB49191}"/>
    <hyperlink ref="D13" location="'KM1'!A1" display="KM1 – Key metrics (at consolidated group level)" xr:uid="{41A87136-7EBC-4B8C-8D5B-28FDD7747E6F}"/>
    <hyperlink ref="D60" location="'LR1'!A1" display="LR1 – Summary comparison of accounting assets vs leverage ratio exposure (January 2014 standard)" xr:uid="{68849D93-20BC-48AA-9C42-3BAE3769E304}"/>
    <hyperlink ref="D61" location="'LR2'!A1" display="LR2 – Leverage ratio common disclosure template (January 2014 standard)" xr:uid="{5F44CAB7-3543-4E06-B79C-61FB1178BA41}"/>
    <hyperlink ref="D64" location="'LIQ1'!A1" display="LIQ1 – Liquidity Coverage Ratio (LCR)" xr:uid="{B3C5F784-3C35-465F-93A7-87F7060ED0FF}"/>
    <hyperlink ref="D55" location="'MR1'!A1" display="EU MR1 – Market risk under the standardised approach" xr:uid="{7902FDA8-A770-4FD8-AB59-9253AA4FF19B}"/>
    <hyperlink ref="D35" location="'CR4'!A1" display="EU CR4 – Standardised approach – Credit risk exposure and CRM effects" xr:uid="{4D469368-3E68-48DC-AC21-637C7F29BB52}"/>
    <hyperlink ref="D36" location="'CR5'!A1" display="EU CR5 – Standardised approach" xr:uid="{5EDFBEAE-CF31-4302-A2F5-CCC3218CC5E0}"/>
    <hyperlink ref="D38" location="'CR6'!A1" display="EU CR6 – IRB approach – Credit risk exposures by exposure class and PD range" xr:uid="{44484BC4-86C8-4556-B912-3F5FD4C1D2C6}"/>
    <hyperlink ref="D47" location="'CCR1'!A1" display="EU CCR1 – Analysis of CCR exposure by approach" xr:uid="{7117FB2F-4938-4AC5-9C5D-3A536E882A23}"/>
    <hyperlink ref="D48" location="'CCR2'!A1" display="EU CCR2 – CVA capital charge" xr:uid="{046B341E-97B2-4F3A-877A-0C36FED782F1}"/>
    <hyperlink ref="D49" location="'CCR3'!A1" display="EU CCR3 – Standardised approach – CCR exposures by regulatory portfolio and risk" xr:uid="{A9030893-1493-4E2E-9390-A4F9E6A165FD}"/>
    <hyperlink ref="D50" location="'CCR4'!A1" display="EU CCR4 – IRB approach – CCR exposures by portfolio and PD scale" xr:uid="{7A2D4944-7B60-45C2-8D76-9E14D60FD28B}"/>
    <hyperlink ref="D33" location="'CR3'!A1" display="CRM Techniques - Overview" xr:uid="{39252FA9-8C5D-4F2B-BC08-1C93A32933B3}"/>
    <hyperlink ref="D53" location="'CCR8'!A1" display="EU CCR8 – Exposures to CCPs" xr:uid="{7F380D34-E335-47C2-AF69-B9FC32D36C43}"/>
    <hyperlink ref="D12" location="'OV1'!A1" display="Overview of RWA's" xr:uid="{F929C896-3E1D-4A11-9F5B-1BC9C04ED25F}"/>
    <hyperlink ref="D31" location="'CR1-A'!A1" display="Credit quality of exposures by exposure class and instrument" xr:uid="{477DC99F-6FD9-4591-8CAA-3661471F6B23}"/>
    <hyperlink ref="D41" location="'CR8'!A1" display="RWA flow statements of credit risk exposures under the IRB approach" xr:uid="{F1539AD9-5FCE-4C29-ABF6-4490C4352453}"/>
    <hyperlink ref="D85" location="CCA!A1" display="Disclosure of main features of regulatory capital instruments as at 3o June 2022" xr:uid="{355F40D1-EAFA-40E8-933B-4ED08CEF9CAE}"/>
    <hyperlink ref="D9" location="'A01'!A1" display="Own funds and capital ratios, DNB Bank ASA, DNB Bank Group, DNB Group" xr:uid="{FF7EC64C-30D7-4EF8-B41E-0D77355C7FAA}"/>
    <hyperlink ref="D10" location="'A03'!A1" display="Own funds and capital ratios, DNB Boligkreditt and Sbanken" xr:uid="{AA055E34-A843-485C-9190-6B91D085DE66}"/>
    <hyperlink ref="D67"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5" location="'CQ1'!A1" display="Credit quality of forborne exposures (T1)" xr:uid="{CD36EE2F-9B09-4876-BAF3-B5F007079B9C}"/>
    <hyperlink ref="D30" location="'CR1'!A1" display="Performing and non-performing exposures and related provisions (t4)" xr:uid="{84799606-6D69-4574-9EEA-6895C5EA71DB}"/>
    <hyperlink ref="D27" location="'CQ4'!A1" display="Quality of non-performing exposures by geography" xr:uid="{58E94AD8-8C07-44AB-ADF5-C8BA4283ABF7}"/>
    <hyperlink ref="D28" location="'CQ5'!A1" display="Credit quality of loans and advances by industry" xr:uid="{A364BAA2-9834-44D1-94B3-A48A07075F29}"/>
    <hyperlink ref="D29" location="'cq7'!A1" display="Collateral obtained by taking possession and execution processes (T9)" xr:uid="{9B6E35F7-6371-451F-B53B-397EF737D5DE}"/>
    <hyperlink ref="D68" location="'tlac1'!A1" display="Composition - MREL and, where applicable, G-SII Requirement for own funds and eligible liabilities " xr:uid="{CAAB8ECC-0161-47CA-B156-9180595C9D48}"/>
    <hyperlink ref="D62" location="'lr3'!A1" display="Split up of on balance sheet exposures (excluding deratives, SFTs and exempted exposures)" xr:uid="{E3CD0BD6-4675-46C5-BF99-D12D0E0DF416}"/>
    <hyperlink ref="C97" location="'CCR5-A'!A1" display="CCR5-A" xr:uid="{1ADE36A0-FF89-4313-8030-BF71D3E35400}"/>
    <hyperlink ref="D40" location="'CR7-A'!A1" display="IRB approach – Disclosure of the extent of the use of CRM techniques" xr:uid="{CEB056D9-83A6-4187-8EAD-BB49FED08F43}"/>
    <hyperlink ref="D51" location="'CCR5'!A1" display="Composition of collateral for CCR exposures" xr:uid="{74888737-F823-4E72-AD30-95BCBB35361D}"/>
    <hyperlink ref="D52" location="'CCR7'!A1" display="REA flow statements of CCR exposures under the IMM" xr:uid="{728E6146-5215-44C7-9555-55F6BF77B494}"/>
    <hyperlink ref="D58" location="CCyB2!A1" display="Amount of institution-specific countercyclical capital buffer" xr:uid="{81B2F74E-4DD3-4E59-983F-C5CC64273D85}"/>
    <hyperlink ref="D65" location="'LIQ2'!A1" display="Net Stable Funding Ratio" xr:uid="{9236E7E3-D5E5-4EA2-9439-D833E242AE37}"/>
    <hyperlink ref="D69" location="TLAC3!A1" display="Creditor ranking - resolution entity" xr:uid="{E13EB86E-43BF-45C3-B28D-8315822924D6}"/>
    <hyperlink ref="D83" location="IRRBB1!A1" display="Interest rate risks of non-trading book activities" xr:uid="{D0C560A0-A9DA-46FF-A50A-FEE0B4EF03E2}"/>
    <hyperlink ref="D86" location="'CCA Footnotes'!A1" display="Disclosure of main features of regulatory capital instruments  -  footnotes" xr:uid="{CFFD0F5F-C51F-41E4-A1C3-897CA057BEC4}"/>
    <hyperlink ref="D45" location="'CR10'!A1" display="Specialised lending exposures under the simple riskweighted approach" xr:uid="{E57CC519-EDD0-4071-991E-0FCCD9904C8B}"/>
  </hyperlinks>
  <pageMargins left="0.7" right="0.7" top="0.75" bottom="0.75" header="0.3" footer="0.3"/>
  <pageSetup paperSize="9" scale="57" orientation="landscape" r:id="rId1"/>
  <rowBreaks count="1" manualBreakCount="1">
    <brk id="55"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dimension ref="B1:K22"/>
  <sheetViews>
    <sheetView showGridLines="0" showRowColHeaders="0" workbookViewId="0"/>
  </sheetViews>
  <sheetFormatPr baseColWidth="10" defaultColWidth="11.42578125" defaultRowHeight="15"/>
  <cols>
    <col min="1" max="1" width="2.5703125" customWidth="1"/>
    <col min="2" max="2" width="4.85546875" customWidth="1"/>
    <col min="3" max="3" width="63.42578125" customWidth="1"/>
    <col min="4" max="4" width="22.42578125" customWidth="1"/>
  </cols>
  <sheetData>
    <row r="1" spans="2:11" s="3" customFormat="1" ht="11.25"/>
    <row r="2" spans="2:11" s="3" customFormat="1" ht="5.25" customHeight="1"/>
    <row r="3" spans="2:11" s="457" customFormat="1" ht="12.75">
      <c r="B3" s="1204" t="s">
        <v>287</v>
      </c>
      <c r="C3" s="1204"/>
      <c r="D3" s="1204"/>
      <c r="E3" s="1204"/>
      <c r="F3" s="1204"/>
    </row>
    <row r="4" spans="2:11" s="457" customFormat="1" ht="5.25" customHeight="1">
      <c r="B4" s="384"/>
      <c r="C4" s="384"/>
      <c r="D4" s="384"/>
      <c r="E4" s="384"/>
      <c r="F4" s="384"/>
    </row>
    <row r="5" spans="2:11" s="458" customFormat="1" ht="15.75">
      <c r="B5" s="15" t="s">
        <v>1154</v>
      </c>
      <c r="C5" s="459"/>
      <c r="D5" s="459"/>
      <c r="E5" s="459"/>
      <c r="F5" s="459"/>
      <c r="G5" s="457"/>
      <c r="H5" s="457"/>
      <c r="I5" s="457"/>
      <c r="J5" s="457"/>
      <c r="K5" s="457"/>
    </row>
    <row r="6" spans="2:11" ht="11.25" customHeight="1"/>
    <row r="7" spans="2:11" ht="11.25" customHeight="1"/>
    <row r="8" spans="2:11" ht="11.25" customHeight="1">
      <c r="B8" s="1090" t="s">
        <v>1155</v>
      </c>
      <c r="C8" s="1164"/>
      <c r="D8" s="1070" t="s">
        <v>598</v>
      </c>
    </row>
    <row r="9" spans="2:11" s="659" customFormat="1" ht="11.25" customHeight="1">
      <c r="D9" s="321" t="s">
        <v>1156</v>
      </c>
    </row>
    <row r="10" spans="2:11" s="659" customFormat="1" ht="11.25" customHeight="1">
      <c r="C10" s="394"/>
      <c r="D10" s="119" t="s">
        <v>484</v>
      </c>
    </row>
    <row r="11" spans="2:11" s="659" customFormat="1" ht="11.25" customHeight="1">
      <c r="B11" s="1336" t="s">
        <v>290</v>
      </c>
      <c r="C11" s="1337"/>
      <c r="D11" s="321">
        <v>2022</v>
      </c>
    </row>
    <row r="12" spans="2:11" s="659" customFormat="1" ht="11.25">
      <c r="B12" s="1165">
        <v>1</v>
      </c>
      <c r="C12" s="1166" t="s">
        <v>1157</v>
      </c>
      <c r="D12" s="1070">
        <v>10872.217546</v>
      </c>
    </row>
    <row r="13" spans="2:11" s="659" customFormat="1" ht="11.25">
      <c r="B13" s="283">
        <v>2</v>
      </c>
      <c r="C13" s="207" t="s">
        <v>1158</v>
      </c>
      <c r="D13" s="321">
        <v>-759.72084500000005</v>
      </c>
    </row>
    <row r="14" spans="2:11" s="659" customFormat="1" ht="11.25">
      <c r="B14" s="283">
        <v>3</v>
      </c>
      <c r="C14" s="207" t="s">
        <v>1159</v>
      </c>
      <c r="D14" s="321">
        <v>-181.33401900000001</v>
      </c>
    </row>
    <row r="15" spans="2:11" s="659" customFormat="1" ht="11.25">
      <c r="B15" s="283">
        <v>4</v>
      </c>
      <c r="C15" s="207" t="s">
        <v>1160</v>
      </c>
      <c r="D15" s="321"/>
    </row>
    <row r="16" spans="2:11" s="659" customFormat="1" ht="11.25">
      <c r="B16" s="283">
        <v>5</v>
      </c>
      <c r="C16" s="207" t="s">
        <v>1161</v>
      </c>
      <c r="D16" s="321"/>
    </row>
    <row r="17" spans="2:4" s="659" customFormat="1" ht="11.25">
      <c r="B17" s="283">
        <v>6</v>
      </c>
      <c r="C17" s="207" t="s">
        <v>1162</v>
      </c>
      <c r="D17" s="321"/>
    </row>
    <row r="18" spans="2:4" s="659" customFormat="1" ht="11.25">
      <c r="B18" s="283">
        <v>7</v>
      </c>
      <c r="C18" s="207" t="s">
        <v>1163</v>
      </c>
      <c r="D18" s="321">
        <v>3279.3848509999998</v>
      </c>
    </row>
    <row r="19" spans="2:4" s="659" customFormat="1" ht="11.25">
      <c r="B19" s="283">
        <v>8</v>
      </c>
      <c r="C19" s="207" t="s">
        <v>828</v>
      </c>
      <c r="D19" s="815"/>
    </row>
    <row r="20" spans="2:4" s="659" customFormat="1" ht="11.25">
      <c r="B20" s="1165">
        <v>9</v>
      </c>
      <c r="C20" s="1166" t="s">
        <v>1164</v>
      </c>
      <c r="D20" s="1064">
        <v>13210.547533999999</v>
      </c>
    </row>
    <row r="21" spans="2:4" s="659" customFormat="1" ht="11.25"/>
    <row r="22" spans="2:4" s="659" customFormat="1" ht="11.25"/>
  </sheetData>
  <mergeCells count="2">
    <mergeCell ref="B3:F3"/>
    <mergeCell ref="B11:C11"/>
  </mergeCells>
  <hyperlinks>
    <hyperlink ref="B3" location="Contents!A1" display="Back to index page" xr:uid="{57B3023D-8603-4AE9-B919-55B568B0C868}"/>
    <hyperlink ref="B3:F3" location="CONTENTS!A1" display="Back to contents page" xr:uid="{B1424673-1CCE-475C-8423-7622B37FE6B7}"/>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5703125" style="20" customWidth="1"/>
    <col min="2" max="2" width="4.85546875" style="32" customWidth="1"/>
    <col min="3" max="3" width="74" style="32" customWidth="1"/>
    <col min="4" max="5" width="12.5703125" style="32" customWidth="1"/>
    <col min="6" max="6" width="1.85546875" style="32" customWidth="1"/>
    <col min="7" max="8" width="12.5703125" style="32"/>
    <col min="9" max="9" width="95.5703125" style="32" customWidth="1"/>
    <col min="10" max="16384" width="12.5703125" style="32"/>
  </cols>
  <sheetData>
    <row r="1" spans="1:12" s="11" customFormat="1" ht="11.25" customHeight="1">
      <c r="A1" s="8"/>
      <c r="B1" s="8"/>
      <c r="C1" s="8"/>
      <c r="D1" s="9"/>
      <c r="E1" s="9"/>
      <c r="F1" s="9"/>
      <c r="G1" s="10"/>
      <c r="H1" s="10"/>
      <c r="I1" s="10"/>
      <c r="J1" s="10"/>
    </row>
    <row r="2" spans="1:12" s="11" customFormat="1" ht="5.25" customHeight="1">
      <c r="A2" s="8"/>
      <c r="B2" s="8"/>
      <c r="C2" s="8"/>
      <c r="D2" s="9"/>
      <c r="E2" s="9"/>
      <c r="F2" s="9"/>
      <c r="G2" s="10"/>
      <c r="H2" s="10"/>
      <c r="I2" s="10"/>
    </row>
    <row r="3" spans="1:12" s="13" customFormat="1" ht="12.75" customHeight="1">
      <c r="A3" s="12"/>
      <c r="B3" s="1204" t="s">
        <v>287</v>
      </c>
      <c r="C3" s="1204"/>
      <c r="D3" s="1204"/>
      <c r="E3" s="1204"/>
      <c r="F3" s="1204"/>
      <c r="G3" s="1204"/>
      <c r="H3" s="1204"/>
      <c r="I3" s="1204"/>
    </row>
    <row r="4" spans="1:12" s="11" customFormat="1" ht="5.25" customHeight="1">
      <c r="A4" s="8"/>
      <c r="B4" s="8"/>
      <c r="C4" s="8"/>
      <c r="D4" s="9"/>
      <c r="E4" s="9"/>
      <c r="F4" s="9"/>
      <c r="G4" s="10"/>
      <c r="H4" s="10"/>
      <c r="I4" s="10"/>
      <c r="K4" s="8"/>
      <c r="L4" s="8"/>
    </row>
    <row r="5" spans="1:12" s="7" customFormat="1" ht="15.75" customHeight="1">
      <c r="A5" s="14"/>
      <c r="B5" s="15" t="s">
        <v>1165</v>
      </c>
    </row>
    <row r="6" spans="1:12" ht="11.25" customHeight="1"/>
    <row r="7" spans="1:12" ht="11.25" customHeight="1">
      <c r="B7" s="1340" t="s">
        <v>1166</v>
      </c>
      <c r="C7" s="1340"/>
      <c r="D7" s="1340"/>
      <c r="E7" s="1340"/>
      <c r="F7" s="1340"/>
      <c r="G7" s="1340"/>
      <c r="H7" s="1340"/>
    </row>
    <row r="8" spans="1:12">
      <c r="A8" s="17"/>
      <c r="B8" s="1338" t="s">
        <v>290</v>
      </c>
      <c r="C8" s="1338"/>
      <c r="D8" s="1339"/>
      <c r="E8" s="1339"/>
      <c r="F8" s="402"/>
      <c r="G8" s="1339"/>
      <c r="H8" s="1339"/>
    </row>
    <row r="9" spans="1:12">
      <c r="A9" s="17"/>
      <c r="B9" s="1338"/>
      <c r="C9" s="1338"/>
      <c r="D9" s="564"/>
      <c r="E9" s="564"/>
      <c r="F9" s="38"/>
      <c r="G9" s="38" t="s">
        <v>1167</v>
      </c>
      <c r="H9" s="38" t="s">
        <v>1156</v>
      </c>
    </row>
    <row r="10" spans="1:12">
      <c r="A10" s="17"/>
      <c r="B10" s="1338"/>
      <c r="C10" s="1338"/>
      <c r="D10" s="564"/>
      <c r="E10" s="564"/>
      <c r="F10" s="38"/>
      <c r="G10" s="38" t="s">
        <v>484</v>
      </c>
      <c r="H10" s="38" t="s">
        <v>484</v>
      </c>
    </row>
    <row r="11" spans="1:12">
      <c r="A11" s="17"/>
      <c r="B11" s="1222"/>
      <c r="C11" s="1222"/>
      <c r="D11" s="163"/>
      <c r="E11" s="163"/>
      <c r="F11" s="80"/>
      <c r="G11" s="1025">
        <v>2022</v>
      </c>
      <c r="H11" s="1025">
        <v>2022</v>
      </c>
    </row>
    <row r="12" spans="1:12" ht="11.25" customHeight="1">
      <c r="A12" s="13"/>
      <c r="B12" s="893">
        <v>1</v>
      </c>
      <c r="C12" s="894" t="s">
        <v>1168</v>
      </c>
      <c r="D12" s="895"/>
      <c r="E12" s="896"/>
      <c r="F12" s="897"/>
      <c r="G12" s="898"/>
      <c r="H12" s="897">
        <v>444.33538900000002</v>
      </c>
    </row>
    <row r="13" spans="1:12" s="41" customFormat="1">
      <c r="A13" s="13"/>
      <c r="B13" s="781">
        <v>2</v>
      </c>
      <c r="C13" s="104" t="s">
        <v>1169</v>
      </c>
      <c r="D13" s="816"/>
      <c r="E13" s="816"/>
      <c r="F13" s="105"/>
      <c r="G13" s="92">
        <v>3454.4420140000002</v>
      </c>
      <c r="H13" s="92">
        <v>124.077316</v>
      </c>
    </row>
    <row r="14" spans="1:12">
      <c r="A14" s="13"/>
      <c r="B14" s="781">
        <v>3</v>
      </c>
      <c r="C14" s="660" t="s">
        <v>1170</v>
      </c>
      <c r="D14" s="817"/>
      <c r="E14" s="817"/>
      <c r="F14" s="661"/>
      <c r="G14" s="661">
        <v>2856.9108919999999</v>
      </c>
      <c r="H14" s="661">
        <v>57.138218000000002</v>
      </c>
    </row>
    <row r="15" spans="1:12">
      <c r="A15" s="13"/>
      <c r="B15" s="781">
        <v>4</v>
      </c>
      <c r="C15" s="660" t="s">
        <v>1171</v>
      </c>
      <c r="D15" s="817"/>
      <c r="E15" s="817"/>
      <c r="F15" s="661"/>
      <c r="G15" s="661">
        <v>597.30094799999995</v>
      </c>
      <c r="H15" s="661">
        <v>66.934494999999998</v>
      </c>
    </row>
    <row r="16" spans="1:12">
      <c r="A16" s="13"/>
      <c r="B16" s="781">
        <v>5</v>
      </c>
      <c r="C16" s="660" t="s">
        <v>1172</v>
      </c>
      <c r="D16" s="817"/>
      <c r="E16" s="817"/>
      <c r="F16" s="661"/>
      <c r="G16" s="661">
        <v>0.23017399999999999</v>
      </c>
      <c r="H16" s="661">
        <v>4.6030000000000003E-3</v>
      </c>
    </row>
    <row r="17" spans="1:8">
      <c r="A17" s="13"/>
      <c r="B17" s="781">
        <v>6</v>
      </c>
      <c r="C17" s="660" t="s">
        <v>1173</v>
      </c>
      <c r="D17" s="817"/>
      <c r="E17" s="817"/>
      <c r="F17" s="661"/>
      <c r="G17" s="661"/>
      <c r="H17" s="661"/>
    </row>
    <row r="18" spans="1:8">
      <c r="A18" s="13"/>
      <c r="B18" s="781">
        <v>7</v>
      </c>
      <c r="C18" s="50" t="s">
        <v>1174</v>
      </c>
      <c r="D18" s="816"/>
      <c r="E18" s="816"/>
      <c r="F18" s="92"/>
      <c r="G18" s="92">
        <v>5889.705559</v>
      </c>
      <c r="H18" s="122"/>
    </row>
    <row r="19" spans="1:8">
      <c r="A19" s="13"/>
      <c r="B19" s="781">
        <v>8</v>
      </c>
      <c r="C19" s="50" t="s">
        <v>1175</v>
      </c>
      <c r="D19" s="816"/>
      <c r="E19" s="816"/>
      <c r="F19" s="92"/>
      <c r="G19" s="92"/>
      <c r="H19" s="92"/>
    </row>
    <row r="20" spans="1:8">
      <c r="A20" s="13"/>
      <c r="B20" s="781">
        <v>9</v>
      </c>
      <c r="C20" s="50" t="s">
        <v>1176</v>
      </c>
      <c r="D20" s="816"/>
      <c r="E20" s="816"/>
      <c r="F20" s="92"/>
      <c r="G20" s="92">
        <v>634.92460200000005</v>
      </c>
      <c r="H20" s="92">
        <v>320.25807300000002</v>
      </c>
    </row>
    <row r="21" spans="1:8">
      <c r="A21" s="13"/>
      <c r="B21" s="781">
        <v>10</v>
      </c>
      <c r="C21" s="50" t="s">
        <v>1177</v>
      </c>
      <c r="D21" s="818"/>
      <c r="E21" s="816"/>
      <c r="F21" s="123"/>
      <c r="G21" s="464"/>
      <c r="H21" s="123"/>
    </row>
    <row r="22" spans="1:8" s="45" customFormat="1">
      <c r="A22" s="40"/>
      <c r="B22" s="1167">
        <v>11</v>
      </c>
      <c r="C22" s="1168" t="s">
        <v>1178</v>
      </c>
      <c r="D22" s="1169"/>
      <c r="E22" s="1169"/>
      <c r="F22" s="1170"/>
      <c r="G22" s="1171"/>
      <c r="H22" s="1172"/>
    </row>
    <row r="23" spans="1:8">
      <c r="A23" s="13"/>
      <c r="B23" s="781">
        <v>12</v>
      </c>
      <c r="C23" s="50" t="s">
        <v>1179</v>
      </c>
      <c r="D23" s="816"/>
      <c r="E23" s="816"/>
      <c r="F23" s="92"/>
      <c r="G23" s="92"/>
      <c r="H23" s="92"/>
    </row>
    <row r="24" spans="1:8" s="663" customFormat="1">
      <c r="A24" s="99"/>
      <c r="B24" s="781">
        <v>13</v>
      </c>
      <c r="C24" s="660" t="s">
        <v>1170</v>
      </c>
      <c r="D24" s="817"/>
      <c r="E24" s="817"/>
      <c r="F24" s="661"/>
      <c r="G24" s="662"/>
      <c r="H24" s="662"/>
    </row>
    <row r="25" spans="1:8" s="663" customFormat="1">
      <c r="A25" s="99"/>
      <c r="B25" s="781">
        <v>14</v>
      </c>
      <c r="C25" s="660" t="s">
        <v>1171</v>
      </c>
      <c r="D25" s="817"/>
      <c r="E25" s="817"/>
      <c r="F25" s="661"/>
      <c r="G25" s="661"/>
      <c r="H25" s="662"/>
    </row>
    <row r="26" spans="1:8" s="663" customFormat="1">
      <c r="A26" s="99"/>
      <c r="B26" s="781">
        <v>15</v>
      </c>
      <c r="C26" s="660" t="s">
        <v>1172</v>
      </c>
      <c r="D26" s="817"/>
      <c r="E26" s="817"/>
      <c r="F26" s="661"/>
      <c r="G26" s="661"/>
      <c r="H26" s="661"/>
    </row>
    <row r="27" spans="1:8" s="663" customFormat="1">
      <c r="A27" s="99"/>
      <c r="B27" s="781">
        <v>16</v>
      </c>
      <c r="C27" s="660" t="s">
        <v>1173</v>
      </c>
      <c r="D27" s="817"/>
      <c r="E27" s="817"/>
      <c r="F27" s="661"/>
      <c r="G27" s="661"/>
      <c r="H27" s="661"/>
    </row>
    <row r="28" spans="1:8">
      <c r="A28" s="13"/>
      <c r="B28" s="781">
        <v>17</v>
      </c>
      <c r="C28" s="50" t="s">
        <v>1174</v>
      </c>
      <c r="D28" s="816"/>
      <c r="E28" s="816"/>
      <c r="F28" s="92"/>
      <c r="G28" s="115"/>
      <c r="H28" s="122"/>
    </row>
    <row r="29" spans="1:8">
      <c r="A29" s="13"/>
      <c r="B29" s="781">
        <v>18</v>
      </c>
      <c r="C29" s="50" t="s">
        <v>1175</v>
      </c>
      <c r="D29" s="816"/>
      <c r="E29" s="816"/>
      <c r="F29" s="92"/>
      <c r="G29" s="115"/>
      <c r="H29" s="92"/>
    </row>
    <row r="30" spans="1:8">
      <c r="A30" s="13"/>
      <c r="B30" s="781">
        <v>19</v>
      </c>
      <c r="C30" s="50" t="s">
        <v>1176</v>
      </c>
      <c r="D30" s="816"/>
      <c r="E30" s="816"/>
      <c r="F30" s="92"/>
      <c r="G30" s="92"/>
      <c r="H30" s="92"/>
    </row>
    <row r="31" spans="1:8">
      <c r="A31" s="13"/>
      <c r="B31" s="782">
        <v>20</v>
      </c>
      <c r="C31" s="160" t="s">
        <v>1177</v>
      </c>
      <c r="D31" s="819"/>
      <c r="E31" s="819"/>
      <c r="F31" s="161"/>
      <c r="G31" s="161"/>
      <c r="H31" s="161"/>
    </row>
    <row r="32" spans="1:8">
      <c r="A32" s="13"/>
    </row>
    <row r="33" spans="1:4">
      <c r="A33" s="13"/>
      <c r="B33" s="44"/>
      <c r="C33" s="44"/>
      <c r="D33" s="44"/>
    </row>
    <row r="34" spans="1:4">
      <c r="A34" s="13"/>
      <c r="B34" s="44"/>
      <c r="C34" s="44"/>
      <c r="D34" s="44"/>
    </row>
    <row r="35" spans="1:4">
      <c r="A35" s="13"/>
      <c r="B35" s="44"/>
      <c r="C35" s="44"/>
      <c r="D35" s="44"/>
    </row>
    <row r="36" spans="1:4">
      <c r="A36" s="13"/>
      <c r="B36" s="44"/>
      <c r="C36" s="44"/>
      <c r="D36" s="44"/>
    </row>
    <row r="37" spans="1:4">
      <c r="A37" s="13"/>
    </row>
    <row r="38" spans="1:4">
      <c r="A38" s="13"/>
    </row>
    <row r="39" spans="1:4">
      <c r="A39" s="13"/>
      <c r="C39" s="57"/>
    </row>
    <row r="40" spans="1:4">
      <c r="A40" s="13"/>
    </row>
    <row r="41" spans="1:4">
      <c r="A41" s="13"/>
    </row>
    <row r="42" spans="1:4">
      <c r="A42" s="13"/>
    </row>
    <row r="43" spans="1:4">
      <c r="A43" s="13"/>
    </row>
    <row r="44" spans="1:4">
      <c r="A44" s="13"/>
    </row>
    <row r="45" spans="1:4">
      <c r="A45" s="13"/>
    </row>
    <row r="46" spans="1:4">
      <c r="A46" s="13"/>
    </row>
    <row r="47" spans="1:4">
      <c r="A47" s="13"/>
    </row>
    <row r="48" spans="1:4">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74" spans="1:1">
      <c r="A74" s="22"/>
    </row>
    <row r="75" spans="1:1">
      <c r="A75" s="22"/>
    </row>
    <row r="76" spans="1:1">
      <c r="A76" s="23"/>
    </row>
    <row r="77" spans="1:1">
      <c r="A77" s="13"/>
    </row>
    <row r="78" spans="1:1">
      <c r="A78" s="13"/>
    </row>
    <row r="79" spans="1:1">
      <c r="A79" s="13"/>
    </row>
    <row r="80" spans="1:1">
      <c r="A80" s="13"/>
    </row>
    <row r="81" spans="1:1">
      <c r="A81" s="13"/>
    </row>
    <row r="82" spans="1:1">
      <c r="A82" s="13"/>
    </row>
    <row r="83" spans="1:1">
      <c r="A83" s="13"/>
    </row>
    <row r="84" spans="1:1">
      <c r="A84" s="13"/>
    </row>
    <row r="85" spans="1:1">
      <c r="A85" s="25"/>
    </row>
    <row r="86" spans="1:1">
      <c r="A86" s="25"/>
    </row>
    <row r="87" spans="1:1">
      <c r="A87" s="25"/>
    </row>
    <row r="88" spans="1:1">
      <c r="A88" s="25"/>
    </row>
    <row r="89" spans="1:1">
      <c r="A89" s="25"/>
    </row>
    <row r="90" spans="1:1">
      <c r="A90" s="25"/>
    </row>
    <row r="91" spans="1:1">
      <c r="A91" s="25"/>
    </row>
    <row r="92" spans="1:1">
      <c r="A92" s="25"/>
    </row>
  </sheetData>
  <sheetProtection formatCells="0" formatColumns="0" formatRows="0" insertColumns="0" insertRows="0" insertHyperlinks="0" deleteColumns="0" deleteRows="0" sort="0" autoFilter="0" pivotTables="0"/>
  <mergeCells count="5">
    <mergeCell ref="B3:I3"/>
    <mergeCell ref="B8:C11"/>
    <mergeCell ref="D8:E8"/>
    <mergeCell ref="G8:H8"/>
    <mergeCell ref="B7:H7"/>
  </mergeCells>
  <hyperlinks>
    <hyperlink ref="B3" location="Contents!A1" display="Back to index page" xr:uid="{00000000-0004-0000-2400-000000000000}"/>
    <hyperlink ref="B3:I3" location="CONTENTS!A1" display="Back to contents page" xr:uid="{00000000-0004-0000-24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I86"/>
  <sheetViews>
    <sheetView showGridLines="0" showRowColHeaders="0" zoomScaleNormal="100" workbookViewId="0"/>
  </sheetViews>
  <sheetFormatPr baseColWidth="10" defaultColWidth="11.42578125" defaultRowHeight="15"/>
  <cols>
    <col min="1" max="1" width="2.5703125" style="7" customWidth="1"/>
    <col min="2" max="2" width="4.85546875" style="20" customWidth="1"/>
    <col min="3" max="3" width="38.42578125" style="7" customWidth="1"/>
    <col min="4" max="4" width="12" style="7" customWidth="1"/>
    <col min="5" max="5" width="1.42578125" style="7" customWidth="1"/>
    <col min="6" max="7" width="13.7109375" style="7" customWidth="1"/>
    <col min="8" max="8" width="23" style="7" customWidth="1"/>
    <col min="9" max="9" width="11.42578125" style="7"/>
    <col min="10" max="10" width="12" style="7" bestFit="1" customWidth="1"/>
    <col min="11" max="16384" width="11.42578125" style="7"/>
  </cols>
  <sheetData>
    <row r="1" spans="2:9" s="11" customFormat="1" ht="11.25" customHeight="1">
      <c r="B1" s="8"/>
      <c r="C1" s="8"/>
      <c r="D1" s="8"/>
      <c r="E1" s="9"/>
      <c r="F1" s="10"/>
    </row>
    <row r="2" spans="2:9" s="11" customFormat="1" ht="5.25" customHeight="1">
      <c r="B2" s="8"/>
      <c r="C2" s="8"/>
      <c r="D2" s="8"/>
      <c r="E2" s="9"/>
      <c r="F2" s="10"/>
    </row>
    <row r="3" spans="2:9" s="13" customFormat="1" ht="12.75" customHeight="1">
      <c r="B3" s="1289" t="s">
        <v>287</v>
      </c>
      <c r="C3" s="1290"/>
      <c r="D3" s="1290"/>
      <c r="E3" s="1290"/>
      <c r="F3" s="1290"/>
    </row>
    <row r="4" spans="2:9" s="11" customFormat="1" ht="5.25" customHeight="1">
      <c r="B4" s="8"/>
      <c r="C4" s="8"/>
      <c r="D4" s="8"/>
      <c r="E4" s="9"/>
      <c r="F4" s="10"/>
    </row>
    <row r="5" spans="2:9" ht="15.75" customHeight="1">
      <c r="B5" s="15" t="s">
        <v>1180</v>
      </c>
    </row>
    <row r="6" spans="2:9" ht="11.25" customHeight="1">
      <c r="B6" s="14"/>
      <c r="C6" s="15"/>
    </row>
    <row r="7" spans="2:9" ht="33.75" customHeight="1">
      <c r="B7" s="1291" t="s">
        <v>1181</v>
      </c>
      <c r="C7" s="1292"/>
      <c r="D7" s="1292"/>
      <c r="E7" s="1292"/>
      <c r="F7" s="1292"/>
      <c r="G7" s="1292"/>
    </row>
    <row r="8" spans="2:9" s="760" customFormat="1" ht="11.25" customHeight="1">
      <c r="B8" s="14"/>
      <c r="C8" s="759"/>
    </row>
    <row r="9" spans="2:9" s="760" customFormat="1" ht="11.25" customHeight="1">
      <c r="B9" s="20"/>
      <c r="C9" s="761"/>
      <c r="D9" s="275"/>
      <c r="E9" s="762"/>
      <c r="F9" s="1347" t="s">
        <v>1182</v>
      </c>
      <c r="G9" s="1347"/>
    </row>
    <row r="10" spans="2:9" s="760" customFormat="1" ht="11.25" customHeight="1">
      <c r="B10" s="20"/>
      <c r="C10" s="761"/>
      <c r="D10" s="275"/>
      <c r="E10" s="762"/>
      <c r="F10" s="275" t="s">
        <v>484</v>
      </c>
      <c r="G10" s="275" t="s">
        <v>599</v>
      </c>
    </row>
    <row r="11" spans="2:9" s="760" customFormat="1" ht="11.25" customHeight="1">
      <c r="B11" s="1341" t="s">
        <v>290</v>
      </c>
      <c r="C11" s="1342"/>
      <c r="D11" s="763"/>
      <c r="E11" s="758"/>
      <c r="F11" s="763">
        <v>2022</v>
      </c>
      <c r="G11" s="763">
        <v>2021</v>
      </c>
    </row>
    <row r="12" spans="2:9" s="760" customFormat="1" ht="11.25" customHeight="1">
      <c r="B12" s="1343" t="s">
        <v>1183</v>
      </c>
      <c r="C12" s="1344"/>
      <c r="D12" s="904"/>
      <c r="E12" s="904"/>
      <c r="F12" s="904"/>
      <c r="G12" s="904"/>
    </row>
    <row r="13" spans="2:9" s="760" customFormat="1" ht="11.25" customHeight="1">
      <c r="B13" s="764">
        <v>1</v>
      </c>
      <c r="C13" s="282" t="s">
        <v>1184</v>
      </c>
      <c r="D13" s="112"/>
      <c r="E13" s="112"/>
      <c r="F13" s="918">
        <v>10247.4965767007</v>
      </c>
      <c r="G13" s="920">
        <v>7602</v>
      </c>
      <c r="I13" s="954"/>
    </row>
    <row r="14" spans="2:9" s="760" customFormat="1" ht="11.25" customHeight="1">
      <c r="B14" s="764">
        <v>2</v>
      </c>
      <c r="C14" s="282" t="s">
        <v>1185</v>
      </c>
      <c r="D14" s="112"/>
      <c r="E14" s="112"/>
      <c r="F14" s="918">
        <v>686.08399999999995</v>
      </c>
      <c r="G14" s="920">
        <v>404</v>
      </c>
      <c r="I14" s="954"/>
    </row>
    <row r="15" spans="2:9" s="760" customFormat="1" ht="11.25" customHeight="1">
      <c r="B15" s="764">
        <v>3</v>
      </c>
      <c r="C15" s="282" t="s">
        <v>1186</v>
      </c>
      <c r="D15" s="112"/>
      <c r="E15" s="112"/>
      <c r="F15" s="918"/>
      <c r="G15" s="920"/>
      <c r="I15" s="954"/>
    </row>
    <row r="16" spans="2:9" s="760" customFormat="1" ht="11.25" customHeight="1">
      <c r="B16" s="764">
        <v>4</v>
      </c>
      <c r="C16" s="282" t="s">
        <v>689</v>
      </c>
      <c r="D16" s="112"/>
      <c r="E16" s="112"/>
      <c r="F16" s="918">
        <v>0.49</v>
      </c>
      <c r="G16" s="920">
        <v>0.49</v>
      </c>
      <c r="I16" s="954"/>
    </row>
    <row r="17" spans="2:9" s="760" customFormat="1" ht="11.25" customHeight="1">
      <c r="B17" s="1345" t="s">
        <v>1187</v>
      </c>
      <c r="C17" s="1346"/>
      <c r="D17" s="112"/>
      <c r="E17" s="112"/>
      <c r="F17" s="918"/>
      <c r="G17" s="920"/>
      <c r="I17" s="954"/>
    </row>
    <row r="18" spans="2:9" s="760" customFormat="1" ht="11.25" customHeight="1">
      <c r="B18" s="764">
        <v>5</v>
      </c>
      <c r="C18" s="282" t="s">
        <v>1188</v>
      </c>
      <c r="D18" s="112"/>
      <c r="E18" s="112"/>
      <c r="F18" s="918"/>
      <c r="G18" s="920"/>
      <c r="I18" s="954"/>
    </row>
    <row r="19" spans="2:9" s="760" customFormat="1" ht="11.25" customHeight="1">
      <c r="B19" s="764">
        <v>6</v>
      </c>
      <c r="C19" s="282" t="s">
        <v>1189</v>
      </c>
      <c r="D19" s="112"/>
      <c r="E19" s="112"/>
      <c r="F19" s="918">
        <v>268.88262500000002</v>
      </c>
      <c r="G19" s="920">
        <v>452</v>
      </c>
      <c r="I19" s="954"/>
    </row>
    <row r="20" spans="2:9" s="760" customFormat="1" ht="11.25" customHeight="1">
      <c r="B20" s="764">
        <v>7</v>
      </c>
      <c r="C20" s="282" t="s">
        <v>1190</v>
      </c>
      <c r="D20" s="112"/>
      <c r="E20" s="112"/>
      <c r="F20" s="918"/>
      <c r="G20" s="112"/>
    </row>
    <row r="21" spans="2:9" s="760" customFormat="1" ht="11.25" customHeight="1">
      <c r="B21" s="764">
        <v>8</v>
      </c>
      <c r="C21" s="282" t="s">
        <v>1191</v>
      </c>
      <c r="D21" s="112"/>
      <c r="E21" s="112"/>
      <c r="F21" s="919"/>
      <c r="G21" s="112"/>
    </row>
    <row r="22" spans="2:9" s="760" customFormat="1" ht="11.25" customHeight="1">
      <c r="B22" s="866">
        <v>9</v>
      </c>
      <c r="C22" s="1173" t="s">
        <v>593</v>
      </c>
      <c r="D22" s="1174"/>
      <c r="E22" s="1174"/>
      <c r="F22" s="1174">
        <v>11202.463201700701</v>
      </c>
      <c r="G22" s="1174">
        <v>8459</v>
      </c>
      <c r="H22" s="954"/>
      <c r="I22" s="954"/>
    </row>
    <row r="23" spans="2:9" s="760" customFormat="1" ht="11.25" customHeight="1">
      <c r="B23" s="866"/>
      <c r="C23" s="20"/>
      <c r="D23" s="20"/>
      <c r="E23" s="20"/>
    </row>
    <row r="24" spans="2:9" ht="12" customHeight="1">
      <c r="B24" s="13"/>
      <c r="H24" s="33"/>
    </row>
    <row r="25" spans="2:9" ht="12" customHeight="1">
      <c r="B25" s="13"/>
    </row>
    <row r="26" spans="2:9" ht="12" customHeight="1">
      <c r="B26" s="13"/>
      <c r="C26" s="93"/>
      <c r="D26" s="39"/>
      <c r="E26" s="39"/>
      <c r="F26" s="33"/>
    </row>
    <row r="27" spans="2:9" ht="24" customHeight="1">
      <c r="B27" s="13"/>
      <c r="C27" s="32"/>
      <c r="D27" s="73"/>
      <c r="E27" s="74"/>
    </row>
    <row r="28" spans="2:9" ht="12" customHeight="1">
      <c r="B28" s="13"/>
      <c r="C28" s="3"/>
      <c r="D28" s="336"/>
      <c r="E28" s="336"/>
    </row>
    <row r="29" spans="2:9" ht="12" customHeight="1">
      <c r="B29" s="13"/>
      <c r="C29" s="389"/>
      <c r="D29" s="75"/>
      <c r="E29" s="75"/>
    </row>
    <row r="30" spans="2:9" ht="12" customHeight="1">
      <c r="B30" s="13"/>
      <c r="C30" s="389"/>
      <c r="D30" s="75"/>
      <c r="E30" s="75"/>
    </row>
    <row r="31" spans="2:9" ht="12" customHeight="1">
      <c r="B31" s="13"/>
      <c r="C31" s="389"/>
      <c r="D31" s="75"/>
      <c r="E31" s="75"/>
    </row>
    <row r="32" spans="2:9" ht="12" customHeight="1">
      <c r="B32" s="13"/>
      <c r="C32" s="389"/>
      <c r="D32" s="75"/>
      <c r="E32" s="75"/>
    </row>
    <row r="33" spans="2:5" ht="12" customHeight="1">
      <c r="B33" s="13"/>
      <c r="C33" s="389"/>
      <c r="D33" s="75"/>
      <c r="E33" s="75"/>
    </row>
    <row r="34" spans="2:5" ht="12" customHeight="1">
      <c r="B34" s="13"/>
      <c r="C34" s="389"/>
      <c r="D34" s="75"/>
      <c r="E34" s="75"/>
    </row>
    <row r="35" spans="2:5" ht="12" customHeight="1">
      <c r="B35" s="13"/>
      <c r="C35" s="389"/>
      <c r="D35" s="75"/>
      <c r="E35" s="75"/>
    </row>
    <row r="36" spans="2:5" ht="12" customHeight="1">
      <c r="B36" s="13"/>
      <c r="C36" s="389"/>
      <c r="D36" s="75"/>
      <c r="E36" s="75"/>
    </row>
    <row r="37" spans="2:5" ht="12" customHeight="1">
      <c r="B37" s="13"/>
      <c r="C37" s="389"/>
      <c r="D37" s="75"/>
      <c r="E37" s="75"/>
    </row>
    <row r="38" spans="2:5" ht="12" customHeight="1">
      <c r="B38" s="13"/>
      <c r="C38" s="389"/>
      <c r="D38" s="75"/>
      <c r="E38" s="75"/>
    </row>
    <row r="39" spans="2:5" ht="12" customHeight="1">
      <c r="B39" s="13"/>
    </row>
    <row r="40" spans="2:5" ht="12" customHeight="1">
      <c r="B40" s="13"/>
    </row>
    <row r="41" spans="2:5" ht="12" customHeight="1">
      <c r="B41" s="13"/>
    </row>
    <row r="42" spans="2:5" ht="12" customHeight="1">
      <c r="B42" s="13"/>
    </row>
    <row r="43" spans="2:5" ht="12" customHeight="1">
      <c r="B43" s="13"/>
    </row>
    <row r="44" spans="2:5" ht="12" customHeight="1">
      <c r="B44" s="13"/>
    </row>
    <row r="45" spans="2:5" ht="12" customHeight="1">
      <c r="B45" s="13"/>
    </row>
    <row r="46" spans="2:5" ht="12" customHeight="1">
      <c r="B46" s="13"/>
    </row>
    <row r="47" spans="2:5" ht="12" customHeight="1">
      <c r="B47" s="13"/>
    </row>
    <row r="48" spans="2:5" ht="12" customHeight="1">
      <c r="B48" s="13"/>
    </row>
    <row r="49" spans="2:2" ht="12" customHeight="1">
      <c r="B49" s="13"/>
    </row>
    <row r="50" spans="2:2" ht="12" customHeight="1">
      <c r="B50" s="13"/>
    </row>
    <row r="51" spans="2:2" ht="12" customHeight="1">
      <c r="B51" s="13"/>
    </row>
    <row r="52" spans="2:2" ht="12" customHeight="1">
      <c r="B52" s="13"/>
    </row>
    <row r="53" spans="2:2" ht="12" customHeight="1">
      <c r="B53" s="13"/>
    </row>
    <row r="54" spans="2:2" ht="12" customHeight="1">
      <c r="B54" s="13"/>
    </row>
    <row r="55" spans="2:2" ht="12" customHeight="1">
      <c r="B55" s="13"/>
    </row>
    <row r="56" spans="2:2" ht="12" customHeight="1">
      <c r="B56" s="13"/>
    </row>
    <row r="57" spans="2:2" ht="12" customHeight="1">
      <c r="B57" s="13"/>
    </row>
    <row r="58" spans="2:2" ht="12" customHeight="1">
      <c r="B58" s="13"/>
    </row>
    <row r="59" spans="2:2" ht="12" customHeight="1">
      <c r="B59" s="13"/>
    </row>
    <row r="60" spans="2:2" ht="12" customHeight="1">
      <c r="B60" s="13"/>
    </row>
    <row r="61" spans="2:2" ht="12" customHeight="1">
      <c r="B61" s="13"/>
    </row>
    <row r="62" spans="2:2" ht="12" customHeight="1"/>
    <row r="63" spans="2:2" ht="12" customHeight="1"/>
    <row r="64" spans="2:2" ht="12" customHeight="1"/>
    <row r="65" spans="2:2" ht="12" customHeight="1"/>
    <row r="66" spans="2:2" ht="12" customHeight="1"/>
    <row r="67" spans="2:2" ht="12" customHeight="1"/>
    <row r="68" spans="2:2" ht="12" customHeight="1">
      <c r="B68" s="22"/>
    </row>
    <row r="69" spans="2:2" ht="12" customHeight="1">
      <c r="B69" s="22"/>
    </row>
    <row r="70" spans="2:2" ht="12" customHeight="1">
      <c r="B70" s="23"/>
    </row>
    <row r="71" spans="2:2" ht="12" customHeight="1">
      <c r="B71" s="13"/>
    </row>
    <row r="72" spans="2:2">
      <c r="B72" s="13"/>
    </row>
    <row r="73" spans="2:2">
      <c r="B73" s="13"/>
    </row>
    <row r="74" spans="2:2">
      <c r="B74" s="13"/>
    </row>
    <row r="75" spans="2:2">
      <c r="B75" s="13"/>
    </row>
    <row r="76" spans="2:2">
      <c r="B76" s="13"/>
    </row>
    <row r="77" spans="2:2">
      <c r="B77" s="13"/>
    </row>
    <row r="78" spans="2:2">
      <c r="B78" s="13"/>
    </row>
    <row r="79" spans="2:2">
      <c r="B79" s="25"/>
    </row>
    <row r="80" spans="2:2">
      <c r="B80" s="25"/>
    </row>
    <row r="81" spans="2:2">
      <c r="B81" s="25"/>
    </row>
    <row r="82" spans="2:2">
      <c r="B82" s="25"/>
    </row>
    <row r="83" spans="2:2">
      <c r="B83" s="25"/>
    </row>
    <row r="84" spans="2:2">
      <c r="B84" s="25"/>
    </row>
    <row r="85" spans="2:2">
      <c r="B85" s="25"/>
    </row>
    <row r="86" spans="2:2">
      <c r="B86" s="25"/>
    </row>
  </sheetData>
  <mergeCells count="6">
    <mergeCell ref="B3:F3"/>
    <mergeCell ref="B11:C11"/>
    <mergeCell ref="B12:C12"/>
    <mergeCell ref="B17:C17"/>
    <mergeCell ref="B7:G7"/>
    <mergeCell ref="F9:G9"/>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dimension ref="B1:V82"/>
  <sheetViews>
    <sheetView showGridLines="0" showRowColHeaders="0" zoomScaleNormal="100" workbookViewId="0"/>
  </sheetViews>
  <sheetFormatPr baseColWidth="10" defaultColWidth="11.42578125" defaultRowHeight="11.25"/>
  <cols>
    <col min="1" max="1" width="2.5703125" style="32" customWidth="1"/>
    <col min="2" max="2" width="4.85546875" style="20" customWidth="1"/>
    <col min="3" max="3" width="35.42578125" style="32" customWidth="1"/>
    <col min="4" max="5" width="13.5703125" style="32" customWidth="1"/>
    <col min="6" max="6" width="0.85546875" style="32" customWidth="1"/>
    <col min="7" max="17" width="13.5703125" style="32" customWidth="1"/>
    <col min="18" max="16384" width="11.42578125" style="32"/>
  </cols>
  <sheetData>
    <row r="1" spans="2:22" s="11" customFormat="1" ht="11.25" customHeight="1">
      <c r="B1" s="8"/>
      <c r="C1" s="8"/>
      <c r="D1" s="8"/>
      <c r="E1" s="8"/>
      <c r="F1" s="8"/>
      <c r="G1" s="8"/>
      <c r="H1" s="8"/>
      <c r="I1" s="8"/>
      <c r="J1" s="10"/>
      <c r="K1" s="10"/>
    </row>
    <row r="2" spans="2:22" s="11" customFormat="1" ht="5.25" customHeight="1">
      <c r="B2" s="8"/>
      <c r="C2" s="8"/>
      <c r="D2" s="8"/>
      <c r="E2" s="9"/>
      <c r="F2" s="9"/>
      <c r="G2" s="9"/>
      <c r="H2" s="10"/>
      <c r="I2" s="10"/>
      <c r="J2" s="10"/>
    </row>
    <row r="3" spans="2:22" s="13" customFormat="1" ht="12.75" customHeight="1">
      <c r="B3" s="1289" t="s">
        <v>287</v>
      </c>
      <c r="C3" s="1290"/>
      <c r="D3" s="384"/>
      <c r="E3" s="384"/>
      <c r="F3" s="384"/>
      <c r="G3" s="384"/>
      <c r="H3" s="384"/>
      <c r="I3" s="384"/>
      <c r="J3" s="384"/>
    </row>
    <row r="4" spans="2:22" s="11" customFormat="1" ht="5.25" customHeight="1">
      <c r="B4" s="8"/>
      <c r="C4" s="8"/>
      <c r="D4" s="8"/>
      <c r="E4" s="9"/>
      <c r="F4" s="9"/>
      <c r="G4" s="9"/>
      <c r="H4" s="10"/>
      <c r="I4" s="10"/>
      <c r="J4" s="10"/>
      <c r="L4" s="8"/>
      <c r="M4" s="8"/>
    </row>
    <row r="5" spans="2:22" s="7" customFormat="1" ht="15.75" customHeight="1">
      <c r="B5" s="15" t="s">
        <v>1192</v>
      </c>
    </row>
    <row r="6" spans="2:22" s="7" customFormat="1" ht="11.25" customHeight="1">
      <c r="B6" s="14"/>
      <c r="C6" s="1350"/>
      <c r="D6" s="1350"/>
      <c r="E6" s="1350"/>
      <c r="F6" s="1350"/>
      <c r="G6" s="1350"/>
      <c r="H6" s="1350"/>
      <c r="I6" s="1350"/>
    </row>
    <row r="7" spans="2:22" s="7" customFormat="1" ht="22.5" customHeight="1">
      <c r="B7" s="1291" t="s">
        <v>1193</v>
      </c>
      <c r="C7" s="1351"/>
      <c r="D7" s="1351"/>
      <c r="E7" s="1351"/>
      <c r="F7" s="1351"/>
      <c r="G7" s="1351"/>
      <c r="H7" s="1351"/>
      <c r="I7" s="1351"/>
      <c r="J7" s="1351"/>
      <c r="K7" s="1351"/>
      <c r="L7" s="1351"/>
      <c r="M7" s="1351"/>
      <c r="N7" s="1351"/>
      <c r="O7" s="1351"/>
      <c r="P7" s="1351"/>
      <c r="Q7" s="1351"/>
      <c r="S7"/>
      <c r="T7"/>
      <c r="U7"/>
      <c r="V7"/>
    </row>
    <row r="9" spans="2:22" ht="11.25" customHeight="1">
      <c r="B9" s="1352" t="s">
        <v>1194</v>
      </c>
      <c r="C9" s="1353"/>
      <c r="D9" s="1114" t="s">
        <v>297</v>
      </c>
      <c r="E9" s="1114" t="s">
        <v>299</v>
      </c>
      <c r="F9" s="1114"/>
      <c r="G9" s="1114" t="s">
        <v>301</v>
      </c>
      <c r="H9" s="1114" t="s">
        <v>303</v>
      </c>
      <c r="I9" s="1114" t="s">
        <v>308</v>
      </c>
      <c r="J9" s="1114" t="s">
        <v>315</v>
      </c>
      <c r="K9" s="970" t="s">
        <v>317</v>
      </c>
      <c r="L9" s="970" t="s">
        <v>322</v>
      </c>
      <c r="M9" s="970" t="s">
        <v>328</v>
      </c>
      <c r="N9" s="970" t="s">
        <v>359</v>
      </c>
      <c r="O9" s="1114" t="s">
        <v>381</v>
      </c>
      <c r="P9" s="1114" t="s">
        <v>831</v>
      </c>
      <c r="Q9" s="1114" t="s">
        <v>832</v>
      </c>
    </row>
    <row r="10" spans="2:22" ht="11.25" customHeight="1">
      <c r="B10" s="17"/>
      <c r="C10" s="573"/>
      <c r="F10" s="572"/>
      <c r="I10" s="572"/>
      <c r="J10" s="572"/>
      <c r="K10" s="1302" t="s">
        <v>1195</v>
      </c>
      <c r="L10" s="1354"/>
      <c r="M10" s="1354"/>
      <c r="N10" s="1354"/>
      <c r="O10" s="572"/>
      <c r="P10" s="572"/>
      <c r="Q10" s="572"/>
    </row>
    <row r="11" spans="2:22" ht="11.25" customHeight="1">
      <c r="B11" s="17"/>
      <c r="C11" s="573"/>
      <c r="D11" s="116"/>
      <c r="E11" s="116"/>
      <c r="F11" s="402"/>
      <c r="G11" s="1316" t="s">
        <v>1196</v>
      </c>
      <c r="H11" s="1316"/>
      <c r="I11" s="405"/>
      <c r="J11" s="402"/>
      <c r="K11" s="116"/>
      <c r="L11" s="116"/>
      <c r="M11" s="405" t="s">
        <v>1197</v>
      </c>
      <c r="N11" s="405"/>
      <c r="O11" s="120"/>
      <c r="P11" s="120"/>
      <c r="Q11" s="120"/>
    </row>
    <row r="12" spans="2:22" ht="11.25" customHeight="1">
      <c r="B12" s="17"/>
      <c r="C12" s="573"/>
      <c r="D12" s="1319" t="s">
        <v>1198</v>
      </c>
      <c r="E12" s="1319"/>
      <c r="F12" s="402"/>
      <c r="G12" s="1349" t="s">
        <v>1199</v>
      </c>
      <c r="H12" s="1215"/>
      <c r="I12" s="396" t="s">
        <v>1200</v>
      </c>
      <c r="J12" s="402"/>
      <c r="K12" s="116"/>
      <c r="L12" s="116"/>
      <c r="M12" s="396" t="s">
        <v>726</v>
      </c>
      <c r="N12" s="405"/>
      <c r="O12" s="120"/>
      <c r="P12" s="120"/>
      <c r="Q12" s="120"/>
    </row>
    <row r="13" spans="2:22" ht="11.25" customHeight="1">
      <c r="B13" s="17"/>
      <c r="C13" s="573"/>
      <c r="D13" s="405" t="s">
        <v>1078</v>
      </c>
      <c r="E13" s="405"/>
      <c r="F13" s="405"/>
      <c r="G13" s="405" t="s">
        <v>1201</v>
      </c>
      <c r="H13" s="405" t="s">
        <v>1202</v>
      </c>
      <c r="I13" s="405" t="s">
        <v>726</v>
      </c>
      <c r="J13" s="405"/>
      <c r="K13" s="405"/>
      <c r="L13" s="405"/>
      <c r="M13" s="574" t="s">
        <v>1203</v>
      </c>
      <c r="N13" s="405"/>
      <c r="O13" s="405"/>
      <c r="P13" s="405" t="s">
        <v>1204</v>
      </c>
      <c r="Q13" s="405"/>
    </row>
    <row r="14" spans="2:22" ht="11.25" customHeight="1">
      <c r="B14" s="17"/>
      <c r="C14" s="573"/>
      <c r="D14" s="405" t="s">
        <v>1205</v>
      </c>
      <c r="E14" s="405" t="s">
        <v>1078</v>
      </c>
      <c r="F14" s="405"/>
      <c r="G14" s="405" t="s">
        <v>1206</v>
      </c>
      <c r="H14" s="405" t="s">
        <v>1207</v>
      </c>
      <c r="I14" s="405" t="s">
        <v>1078</v>
      </c>
      <c r="J14" s="405"/>
      <c r="K14" s="405" t="s">
        <v>1197</v>
      </c>
      <c r="L14" s="405" t="s">
        <v>1197</v>
      </c>
      <c r="M14" s="405" t="s">
        <v>1208</v>
      </c>
      <c r="N14" s="405"/>
      <c r="O14" s="405" t="s">
        <v>1209</v>
      </c>
      <c r="P14" s="405" t="s">
        <v>1210</v>
      </c>
      <c r="Q14" s="405" t="s">
        <v>1211</v>
      </c>
    </row>
    <row r="15" spans="2:22" ht="11.25" customHeight="1">
      <c r="B15" s="17"/>
      <c r="C15" s="573"/>
      <c r="D15" s="405" t="s">
        <v>1212</v>
      </c>
      <c r="E15" s="405" t="s">
        <v>1213</v>
      </c>
      <c r="F15" s="405"/>
      <c r="G15" s="405" t="s">
        <v>1214</v>
      </c>
      <c r="H15" s="405" t="s">
        <v>1215</v>
      </c>
      <c r="I15" s="405" t="s">
        <v>1216</v>
      </c>
      <c r="J15" s="80" t="s">
        <v>1111</v>
      </c>
      <c r="K15" s="405" t="s">
        <v>1217</v>
      </c>
      <c r="L15" s="405" t="s">
        <v>726</v>
      </c>
      <c r="M15" s="405" t="s">
        <v>1218</v>
      </c>
      <c r="N15" s="405"/>
      <c r="O15" s="405" t="s">
        <v>934</v>
      </c>
      <c r="P15" s="405" t="s">
        <v>1219</v>
      </c>
      <c r="Q15" s="405" t="s">
        <v>1220</v>
      </c>
    </row>
    <row r="16" spans="2:22" ht="11.25" customHeight="1">
      <c r="B16" s="1348" t="s">
        <v>290</v>
      </c>
      <c r="C16" s="1216"/>
      <c r="D16" s="405" t="s">
        <v>1221</v>
      </c>
      <c r="E16" s="405" t="s">
        <v>1221</v>
      </c>
      <c r="F16" s="405"/>
      <c r="G16" s="405" t="s">
        <v>1222</v>
      </c>
      <c r="H16" s="405" t="s">
        <v>1223</v>
      </c>
      <c r="I16" s="405" t="s">
        <v>1224</v>
      </c>
      <c r="J16" s="405" t="s">
        <v>1066</v>
      </c>
      <c r="K16" s="574" t="s">
        <v>1225</v>
      </c>
      <c r="L16" s="574" t="s">
        <v>1199</v>
      </c>
      <c r="M16" s="405" t="s">
        <v>1224</v>
      </c>
      <c r="N16" s="405" t="s">
        <v>593</v>
      </c>
      <c r="O16" s="405" t="s">
        <v>1134</v>
      </c>
      <c r="P16" s="405" t="s">
        <v>895</v>
      </c>
      <c r="Q16" s="405" t="s">
        <v>895</v>
      </c>
    </row>
    <row r="17" spans="2:19" ht="11.25" customHeight="1">
      <c r="B17" s="783">
        <v>10</v>
      </c>
      <c r="C17" s="575" t="s">
        <v>1226</v>
      </c>
      <c r="D17" s="576"/>
      <c r="E17" s="576"/>
      <c r="F17" s="576"/>
      <c r="G17" s="576"/>
      <c r="H17" s="576"/>
      <c r="I17" s="576"/>
      <c r="J17" s="576"/>
      <c r="K17" s="576"/>
      <c r="L17" s="576"/>
      <c r="M17" s="576"/>
      <c r="N17" s="576"/>
      <c r="O17" s="576"/>
      <c r="P17" s="577"/>
      <c r="Q17" s="577"/>
    </row>
    <row r="18" spans="2:19" ht="11.25" customHeight="1">
      <c r="B18" s="38"/>
      <c r="C18" s="578" t="s">
        <v>769</v>
      </c>
      <c r="D18" s="579">
        <v>296259.23567673401</v>
      </c>
      <c r="E18" s="579">
        <v>1537808.71958</v>
      </c>
      <c r="F18" s="579"/>
      <c r="G18" s="579">
        <v>903.29588200000001</v>
      </c>
      <c r="H18" s="579"/>
      <c r="I18" s="579"/>
      <c r="J18" s="579">
        <v>1834971.2511387339</v>
      </c>
      <c r="K18" s="579">
        <v>52846.022066421399</v>
      </c>
      <c r="L18" s="579">
        <v>72.751863</v>
      </c>
      <c r="M18" s="579"/>
      <c r="N18" s="579">
        <v>52918.773929421397</v>
      </c>
      <c r="O18" s="579">
        <f>N18*12.5</f>
        <v>661484.67411776748</v>
      </c>
      <c r="P18" s="580">
        <v>71.352685410741643</v>
      </c>
      <c r="Q18" s="580">
        <v>1.5</v>
      </c>
      <c r="S18" s="1040"/>
    </row>
    <row r="19" spans="2:19" ht="11.25" customHeight="1">
      <c r="B19" s="38"/>
      <c r="C19" s="578" t="s">
        <v>771</v>
      </c>
      <c r="D19" s="579">
        <v>70616.359518145502</v>
      </c>
      <c r="E19" s="579">
        <v>81501.503471999997</v>
      </c>
      <c r="F19" s="579"/>
      <c r="G19" s="579">
        <v>51.998165999999998</v>
      </c>
      <c r="H19" s="579"/>
      <c r="I19" s="579"/>
      <c r="J19" s="579">
        <v>152169.86115614552</v>
      </c>
      <c r="K19" s="579">
        <v>6979.9999539175697</v>
      </c>
      <c r="L19" s="579">
        <v>4.159853</v>
      </c>
      <c r="M19" s="579"/>
      <c r="N19" s="579">
        <v>6984.1598069175698</v>
      </c>
      <c r="O19" s="579">
        <f t="shared" ref="O19:O28" si="0">N19*12.5</f>
        <v>87301.997586469617</v>
      </c>
      <c r="P19" s="580">
        <v>9.4170376681506713</v>
      </c>
      <c r="Q19" s="580"/>
      <c r="S19" s="1040"/>
    </row>
    <row r="20" spans="2:19" ht="11.25" customHeight="1">
      <c r="B20" s="38"/>
      <c r="C20" s="578" t="s">
        <v>773</v>
      </c>
      <c r="D20" s="579">
        <v>1354.9825756067601</v>
      </c>
      <c r="E20" s="579">
        <v>75681.213889999999</v>
      </c>
      <c r="F20" s="579"/>
      <c r="G20" s="579">
        <v>2.987079</v>
      </c>
      <c r="H20" s="579"/>
      <c r="I20" s="579"/>
      <c r="J20" s="579">
        <v>77039.183544606756</v>
      </c>
      <c r="K20" s="579">
        <v>2197.24309320578</v>
      </c>
      <c r="L20" s="579">
        <v>0.23896600000000001</v>
      </c>
      <c r="M20" s="579"/>
      <c r="N20" s="579">
        <v>2197.4820592057799</v>
      </c>
      <c r="O20" s="579">
        <f t="shared" si="0"/>
        <v>27468.525740072248</v>
      </c>
      <c r="P20" s="580">
        <v>2.962911851647406</v>
      </c>
      <c r="Q20" s="580"/>
      <c r="S20" s="1040"/>
    </row>
    <row r="21" spans="2:19" ht="11.25" customHeight="1">
      <c r="B21" s="38"/>
      <c r="C21" s="578" t="s">
        <v>1227</v>
      </c>
      <c r="D21" s="579">
        <v>1568.03943566046</v>
      </c>
      <c r="E21" s="579">
        <v>74821.294416999997</v>
      </c>
      <c r="F21" s="579"/>
      <c r="G21" s="579">
        <v>37.999853999999999</v>
      </c>
      <c r="H21" s="579"/>
      <c r="I21" s="579"/>
      <c r="J21" s="579">
        <v>76427.333706660458</v>
      </c>
      <c r="K21" s="579">
        <v>1740.7583745146501</v>
      </c>
      <c r="L21" s="579">
        <v>3.0399880000000001</v>
      </c>
      <c r="M21" s="579"/>
      <c r="N21" s="579">
        <v>1743.7983625146501</v>
      </c>
      <c r="O21" s="579">
        <f t="shared" si="0"/>
        <v>21797.479531433128</v>
      </c>
      <c r="P21" s="580">
        <v>2.3512094048376193</v>
      </c>
      <c r="Q21" s="580"/>
      <c r="S21" s="1040"/>
    </row>
    <row r="22" spans="2:19" ht="11.25" customHeight="1">
      <c r="B22" s="38"/>
      <c r="C22" s="578" t="s">
        <v>1228</v>
      </c>
      <c r="D22" s="579">
        <v>6478.73690577252</v>
      </c>
      <c r="E22" s="579">
        <v>6052.0153389999996</v>
      </c>
      <c r="F22" s="579"/>
      <c r="G22" s="579">
        <v>0</v>
      </c>
      <c r="H22" s="579"/>
      <c r="I22" s="579"/>
      <c r="J22" s="579">
        <v>12530.75224477252</v>
      </c>
      <c r="K22" s="579">
        <v>908.02012725178702</v>
      </c>
      <c r="L22" s="579">
        <v>0</v>
      </c>
      <c r="M22" s="579"/>
      <c r="N22" s="579">
        <v>908.02012725178702</v>
      </c>
      <c r="O22" s="579">
        <f t="shared" si="0"/>
        <v>11350.251590647338</v>
      </c>
      <c r="P22" s="580">
        <v>1.2243048972195887</v>
      </c>
      <c r="Q22" s="580"/>
      <c r="S22" s="1040"/>
    </row>
    <row r="23" spans="2:19" ht="11.25" customHeight="1">
      <c r="B23" s="38"/>
      <c r="C23" s="578" t="s">
        <v>1229</v>
      </c>
      <c r="D23" s="579">
        <v>7651.4657499054201</v>
      </c>
      <c r="E23" s="579">
        <v>11643.892513999999</v>
      </c>
      <c r="F23" s="579"/>
      <c r="G23" s="579">
        <v>0</v>
      </c>
      <c r="H23" s="579"/>
      <c r="I23" s="579"/>
      <c r="J23" s="579">
        <v>19295.358263905418</v>
      </c>
      <c r="K23" s="579">
        <v>1025.6999419869601</v>
      </c>
      <c r="L23" s="579">
        <v>0</v>
      </c>
      <c r="M23" s="579"/>
      <c r="N23" s="579">
        <v>1025.6999419869601</v>
      </c>
      <c r="O23" s="579">
        <f t="shared" si="0"/>
        <v>12821.249274837</v>
      </c>
      <c r="P23" s="580">
        <v>1.3830055320221282</v>
      </c>
      <c r="Q23" s="580">
        <v>1</v>
      </c>
      <c r="S23" s="1040"/>
    </row>
    <row r="24" spans="2:19" ht="11.25" customHeight="1">
      <c r="B24" s="38"/>
      <c r="C24" s="578" t="s">
        <v>776</v>
      </c>
      <c r="D24" s="579">
        <v>4000.8870457812</v>
      </c>
      <c r="E24" s="579">
        <v>14349.934660000001</v>
      </c>
      <c r="F24" s="579"/>
      <c r="G24" s="579">
        <v>0</v>
      </c>
      <c r="H24" s="579"/>
      <c r="I24" s="579"/>
      <c r="J24" s="579">
        <v>18350.8217057812</v>
      </c>
      <c r="K24" s="579">
        <v>838.33557032791202</v>
      </c>
      <c r="L24" s="579">
        <v>0</v>
      </c>
      <c r="M24" s="579"/>
      <c r="N24" s="579">
        <v>838.33557032791202</v>
      </c>
      <c r="O24" s="579">
        <f t="shared" si="0"/>
        <v>10479.1946290989</v>
      </c>
      <c r="P24" s="580">
        <v>1.1304045216180862</v>
      </c>
      <c r="Q24" s="580"/>
      <c r="S24" s="1040"/>
    </row>
    <row r="25" spans="2:19" ht="11.25" customHeight="1">
      <c r="B25" s="38"/>
      <c r="C25" s="578" t="s">
        <v>1230</v>
      </c>
      <c r="D25" s="579">
        <v>6874.7970388939202</v>
      </c>
      <c r="E25" s="579">
        <v>6421.6606080000001</v>
      </c>
      <c r="F25" s="579"/>
      <c r="G25" s="579">
        <v>0</v>
      </c>
      <c r="H25" s="579"/>
      <c r="I25" s="579"/>
      <c r="J25" s="579">
        <v>13296.457646893919</v>
      </c>
      <c r="K25" s="579">
        <v>786.38502597653803</v>
      </c>
      <c r="L25" s="579">
        <v>0</v>
      </c>
      <c r="M25" s="579"/>
      <c r="N25" s="579">
        <v>786.38502597653803</v>
      </c>
      <c r="O25" s="579">
        <f t="shared" si="0"/>
        <v>9829.8128247067252</v>
      </c>
      <c r="P25" s="580">
        <v>1.0603042412169648</v>
      </c>
      <c r="Q25" s="580"/>
      <c r="S25" s="1040"/>
    </row>
    <row r="26" spans="2:19" ht="11.25" customHeight="1">
      <c r="B26" s="38"/>
      <c r="C26" s="578" t="s">
        <v>1231</v>
      </c>
      <c r="D26" s="579">
        <v>10775.2093823625</v>
      </c>
      <c r="E26" s="579">
        <v>9.2913789999999992</v>
      </c>
      <c r="F26" s="579"/>
      <c r="G26" s="579">
        <v>0</v>
      </c>
      <c r="H26" s="579"/>
      <c r="I26" s="579"/>
      <c r="J26" s="579">
        <v>10784.5007613625</v>
      </c>
      <c r="K26" s="579">
        <v>528.36829518747697</v>
      </c>
      <c r="L26" s="579">
        <v>0</v>
      </c>
      <c r="M26" s="579"/>
      <c r="N26" s="579">
        <v>528.36829518747697</v>
      </c>
      <c r="O26" s="579">
        <f t="shared" si="0"/>
        <v>6604.6036898434622</v>
      </c>
      <c r="P26" s="580">
        <v>0.71240284961139833</v>
      </c>
      <c r="Q26" s="580"/>
      <c r="S26" s="1040"/>
    </row>
    <row r="27" spans="2:19" ht="11.25" customHeight="1">
      <c r="B27" s="38"/>
      <c r="C27" s="578" t="s">
        <v>770</v>
      </c>
      <c r="D27" s="579">
        <v>2901.76262765408</v>
      </c>
      <c r="E27" s="579">
        <v>4784.8466060000001</v>
      </c>
      <c r="F27" s="579"/>
      <c r="G27" s="579">
        <v>0</v>
      </c>
      <c r="H27" s="579"/>
      <c r="I27" s="579"/>
      <c r="J27" s="579">
        <v>7686.6092336540805</v>
      </c>
      <c r="K27" s="579">
        <v>386.47893985658197</v>
      </c>
      <c r="L27" s="579">
        <v>0</v>
      </c>
      <c r="M27" s="579"/>
      <c r="N27" s="579">
        <v>386.47893985658197</v>
      </c>
      <c r="O27" s="579">
        <f t="shared" si="0"/>
        <v>4830.986748207275</v>
      </c>
      <c r="P27" s="580">
        <v>0.52110208440833761</v>
      </c>
      <c r="Q27" s="580"/>
      <c r="S27" s="1040"/>
    </row>
    <row r="28" spans="2:19" ht="11.25" customHeight="1">
      <c r="B28" s="38"/>
      <c r="C28" s="899" t="s">
        <v>828</v>
      </c>
      <c r="D28" s="900">
        <v>16141.133731565613</v>
      </c>
      <c r="E28" s="900">
        <v>108450.13759000017</v>
      </c>
      <c r="F28" s="900"/>
      <c r="G28" s="900">
        <v>581.15312200000005</v>
      </c>
      <c r="H28" s="900"/>
      <c r="I28" s="900"/>
      <c r="J28" s="900">
        <v>125172.42444356579</v>
      </c>
      <c r="K28" s="900">
        <v>5801.2206969913532</v>
      </c>
      <c r="L28" s="900">
        <v>46.670895999999999</v>
      </c>
      <c r="M28" s="900"/>
      <c r="N28" s="900">
        <v>5847.8915929913637</v>
      </c>
      <c r="O28" s="579">
        <f t="shared" si="0"/>
        <v>73098.644912392047</v>
      </c>
      <c r="P28" s="901">
        <v>7.8846315385261407</v>
      </c>
      <c r="Q28" s="1039">
        <f>0.0089723*100</f>
        <v>0.89723000000000008</v>
      </c>
      <c r="R28" s="3"/>
      <c r="S28" s="1040"/>
    </row>
    <row r="29" spans="2:19" ht="11.25" customHeight="1">
      <c r="B29" s="1175">
        <v>20</v>
      </c>
      <c r="C29" s="1101" t="s">
        <v>593</v>
      </c>
      <c r="D29" s="1176">
        <v>424622.60968808201</v>
      </c>
      <c r="E29" s="1176">
        <v>1921524.510055</v>
      </c>
      <c r="F29" s="1176"/>
      <c r="G29" s="1176">
        <v>1577.4341030000001</v>
      </c>
      <c r="H29" s="1176"/>
      <c r="I29" s="1176"/>
      <c r="J29" s="1176">
        <v>2347724.5538460817</v>
      </c>
      <c r="K29" s="1176">
        <v>74038.532085637999</v>
      </c>
      <c r="L29" s="1176">
        <v>126.861566</v>
      </c>
      <c r="M29" s="1176"/>
      <c r="N29" s="1176">
        <v>74165.393651638005</v>
      </c>
      <c r="O29" s="1176">
        <f>SUM(O18:O28)</f>
        <v>927067.42064547515</v>
      </c>
      <c r="P29" s="1177">
        <v>99.999999999999972</v>
      </c>
      <c r="Q29" s="1178"/>
    </row>
    <row r="30" spans="2:19">
      <c r="B30" s="13"/>
      <c r="P30" s="581"/>
    </row>
    <row r="31" spans="2:19">
      <c r="B31" s="13"/>
    </row>
    <row r="32" spans="2:19" ht="11.25" customHeight="1">
      <c r="B32" s="1352" t="s">
        <v>1133</v>
      </c>
      <c r="C32" s="1353"/>
      <c r="D32" s="1114" t="s">
        <v>297</v>
      </c>
      <c r="E32" s="1114" t="s">
        <v>299</v>
      </c>
      <c r="F32" s="1114"/>
      <c r="G32" s="1114" t="s">
        <v>301</v>
      </c>
      <c r="H32" s="1114" t="s">
        <v>303</v>
      </c>
      <c r="I32" s="1114" t="s">
        <v>308</v>
      </c>
      <c r="J32" s="1114" t="s">
        <v>315</v>
      </c>
      <c r="K32" s="970" t="s">
        <v>317</v>
      </c>
      <c r="L32" s="970" t="s">
        <v>322</v>
      </c>
      <c r="M32" s="970" t="s">
        <v>328</v>
      </c>
      <c r="N32" s="970" t="s">
        <v>359</v>
      </c>
      <c r="O32" s="1114" t="s">
        <v>381</v>
      </c>
      <c r="P32" s="1114" t="s">
        <v>831</v>
      </c>
      <c r="Q32" s="1114" t="s">
        <v>832</v>
      </c>
    </row>
    <row r="33" spans="2:17" ht="11.25" customHeight="1">
      <c r="B33" s="17"/>
      <c r="C33" s="573"/>
      <c r="F33" s="572"/>
      <c r="I33" s="572"/>
      <c r="J33" s="572"/>
      <c r="K33" s="1302" t="s">
        <v>1195</v>
      </c>
      <c r="L33" s="1354"/>
      <c r="M33" s="1354"/>
      <c r="N33" s="1354"/>
      <c r="O33" s="572"/>
      <c r="P33" s="572"/>
      <c r="Q33" s="572"/>
    </row>
    <row r="34" spans="2:17" ht="11.25" customHeight="1">
      <c r="B34" s="17"/>
      <c r="C34" s="573"/>
      <c r="D34" s="116"/>
      <c r="E34" s="116"/>
      <c r="F34" s="402"/>
      <c r="G34" s="1316" t="s">
        <v>1196</v>
      </c>
      <c r="H34" s="1316"/>
      <c r="I34" s="405"/>
      <c r="J34" s="402"/>
      <c r="K34" s="116"/>
      <c r="L34" s="116"/>
      <c r="M34" s="405" t="s">
        <v>1197</v>
      </c>
      <c r="N34" s="405"/>
      <c r="O34" s="120"/>
      <c r="P34" s="120"/>
      <c r="Q34" s="120"/>
    </row>
    <row r="35" spans="2:17" ht="11.25" customHeight="1">
      <c r="B35" s="17"/>
      <c r="C35" s="573"/>
      <c r="D35" s="1319" t="s">
        <v>1198</v>
      </c>
      <c r="E35" s="1319"/>
      <c r="F35" s="402"/>
      <c r="G35" s="1349" t="s">
        <v>1199</v>
      </c>
      <c r="H35" s="1215"/>
      <c r="I35" s="396" t="s">
        <v>1200</v>
      </c>
      <c r="J35" s="402"/>
      <c r="K35" s="116"/>
      <c r="L35" s="116"/>
      <c r="M35" s="396" t="s">
        <v>726</v>
      </c>
      <c r="N35" s="405"/>
      <c r="O35" s="120"/>
      <c r="P35" s="120"/>
      <c r="Q35" s="120"/>
    </row>
    <row r="36" spans="2:17" ht="11.25" customHeight="1">
      <c r="B36" s="17"/>
      <c r="C36" s="573"/>
      <c r="D36" s="405" t="s">
        <v>1078</v>
      </c>
      <c r="E36" s="405"/>
      <c r="F36" s="405"/>
      <c r="G36" s="405" t="s">
        <v>1201</v>
      </c>
      <c r="H36" s="405" t="s">
        <v>1202</v>
      </c>
      <c r="I36" s="405" t="s">
        <v>726</v>
      </c>
      <c r="J36" s="405"/>
      <c r="K36" s="405"/>
      <c r="L36" s="405"/>
      <c r="M36" s="574" t="s">
        <v>1203</v>
      </c>
      <c r="N36" s="405"/>
      <c r="O36" s="405"/>
      <c r="P36" s="405" t="s">
        <v>1204</v>
      </c>
      <c r="Q36" s="405"/>
    </row>
    <row r="37" spans="2:17" ht="11.25" customHeight="1">
      <c r="B37" s="17"/>
      <c r="C37" s="573"/>
      <c r="D37" s="405" t="s">
        <v>1205</v>
      </c>
      <c r="E37" s="405" t="s">
        <v>1078</v>
      </c>
      <c r="F37" s="405"/>
      <c r="G37" s="405" t="s">
        <v>1206</v>
      </c>
      <c r="H37" s="405" t="s">
        <v>1207</v>
      </c>
      <c r="I37" s="405" t="s">
        <v>1078</v>
      </c>
      <c r="J37" s="405"/>
      <c r="K37" s="405" t="s">
        <v>1197</v>
      </c>
      <c r="L37" s="405" t="s">
        <v>1197</v>
      </c>
      <c r="M37" s="405" t="s">
        <v>1208</v>
      </c>
      <c r="N37" s="405"/>
      <c r="O37" s="405" t="s">
        <v>1209</v>
      </c>
      <c r="P37" s="405" t="s">
        <v>1210</v>
      </c>
      <c r="Q37" s="405" t="s">
        <v>1211</v>
      </c>
    </row>
    <row r="38" spans="2:17" ht="11.25" customHeight="1">
      <c r="B38" s="17"/>
      <c r="C38" s="573"/>
      <c r="D38" s="405" t="s">
        <v>1212</v>
      </c>
      <c r="E38" s="405" t="s">
        <v>1213</v>
      </c>
      <c r="F38" s="405"/>
      <c r="G38" s="405" t="s">
        <v>1214</v>
      </c>
      <c r="H38" s="405" t="s">
        <v>1215</v>
      </c>
      <c r="I38" s="405" t="s">
        <v>1216</v>
      </c>
      <c r="J38" s="80" t="s">
        <v>1111</v>
      </c>
      <c r="K38" s="405" t="s">
        <v>1217</v>
      </c>
      <c r="L38" s="405" t="s">
        <v>726</v>
      </c>
      <c r="M38" s="405" t="s">
        <v>1218</v>
      </c>
      <c r="N38" s="405"/>
      <c r="O38" s="405" t="s">
        <v>934</v>
      </c>
      <c r="P38" s="405" t="s">
        <v>1219</v>
      </c>
      <c r="Q38" s="405" t="s">
        <v>1220</v>
      </c>
    </row>
    <row r="39" spans="2:17" ht="11.25" customHeight="1">
      <c r="B39" s="1348" t="s">
        <v>290</v>
      </c>
      <c r="C39" s="1216"/>
      <c r="D39" s="405" t="s">
        <v>1221</v>
      </c>
      <c r="E39" s="405" t="s">
        <v>1221</v>
      </c>
      <c r="F39" s="405"/>
      <c r="G39" s="405" t="s">
        <v>1222</v>
      </c>
      <c r="H39" s="405" t="s">
        <v>1223</v>
      </c>
      <c r="I39" s="405" t="s">
        <v>1224</v>
      </c>
      <c r="J39" s="405" t="s">
        <v>1066</v>
      </c>
      <c r="K39" s="574" t="s">
        <v>1225</v>
      </c>
      <c r="L39" s="574" t="s">
        <v>1199</v>
      </c>
      <c r="M39" s="405" t="s">
        <v>1224</v>
      </c>
      <c r="N39" s="405" t="s">
        <v>593</v>
      </c>
      <c r="O39" s="405" t="s">
        <v>1134</v>
      </c>
      <c r="P39" s="405" t="s">
        <v>895</v>
      </c>
      <c r="Q39" s="405" t="s">
        <v>895</v>
      </c>
    </row>
    <row r="40" spans="2:17" ht="11.25" customHeight="1">
      <c r="B40" s="783">
        <v>10</v>
      </c>
      <c r="C40" s="575" t="s">
        <v>1226</v>
      </c>
      <c r="D40" s="576"/>
      <c r="E40" s="576"/>
      <c r="F40" s="576"/>
      <c r="G40" s="576"/>
      <c r="H40" s="576"/>
      <c r="I40" s="576"/>
      <c r="J40" s="576"/>
      <c r="K40" s="576"/>
      <c r="L40" s="576"/>
      <c r="M40" s="576"/>
      <c r="N40" s="576"/>
      <c r="O40" s="576"/>
      <c r="P40" s="577"/>
      <c r="Q40" s="577"/>
    </row>
    <row r="41" spans="2:17" ht="11.25" customHeight="1">
      <c r="B41" s="38"/>
      <c r="C41" s="578" t="s">
        <v>769</v>
      </c>
      <c r="D41" s="579">
        <v>166680.585412399</v>
      </c>
      <c r="E41" s="579">
        <v>1494858.8600999999</v>
      </c>
      <c r="F41" s="579">
        <v>0</v>
      </c>
      <c r="G41" s="579">
        <v>629.90508450000004</v>
      </c>
      <c r="H41" s="579">
        <v>0</v>
      </c>
      <c r="I41" s="579">
        <v>0</v>
      </c>
      <c r="J41" s="579">
        <v>1662169.3505968989</v>
      </c>
      <c r="K41" s="579">
        <v>47332.512941200897</v>
      </c>
      <c r="L41" s="579">
        <v>50.39240676</v>
      </c>
      <c r="M41" s="579">
        <v>0</v>
      </c>
      <c r="N41" s="579">
        <v>47382.905347960899</v>
      </c>
      <c r="O41" s="579">
        <v>568594.86417553085</v>
      </c>
      <c r="P41" s="580">
        <v>71.115141773270295</v>
      </c>
      <c r="Q41" s="580">
        <v>1</v>
      </c>
    </row>
    <row r="42" spans="2:17" ht="11.25" customHeight="1">
      <c r="B42" s="38"/>
      <c r="C42" s="578" t="s">
        <v>771</v>
      </c>
      <c r="D42" s="579">
        <v>64431.548220659803</v>
      </c>
      <c r="E42" s="579">
        <v>71974.551070999994</v>
      </c>
      <c r="F42" s="579">
        <v>0</v>
      </c>
      <c r="G42" s="579">
        <v>8.860460230000001</v>
      </c>
      <c r="H42" s="579">
        <v>0</v>
      </c>
      <c r="I42" s="579">
        <v>0</v>
      </c>
      <c r="J42" s="579">
        <v>136414.95975188981</v>
      </c>
      <c r="K42" s="579">
        <v>6105.3248376548108</v>
      </c>
      <c r="L42" s="579">
        <v>0.70883681799999998</v>
      </c>
      <c r="M42" s="579">
        <v>0</v>
      </c>
      <c r="N42" s="579">
        <v>6106.0336744728111</v>
      </c>
      <c r="O42" s="579">
        <v>73272.404093673729</v>
      </c>
      <c r="P42" s="580">
        <v>9.1643061404461399</v>
      </c>
      <c r="Q42" s="580">
        <v>0</v>
      </c>
    </row>
    <row r="43" spans="2:17" ht="11.25" customHeight="1">
      <c r="B43" s="38"/>
      <c r="C43" s="578" t="s">
        <v>773</v>
      </c>
      <c r="D43" s="579">
        <v>805.86461992000693</v>
      </c>
      <c r="E43" s="579">
        <v>61009.854748999998</v>
      </c>
      <c r="F43" s="579">
        <v>0</v>
      </c>
      <c r="G43" s="579">
        <v>7.3197350030900008</v>
      </c>
      <c r="H43" s="579">
        <v>0</v>
      </c>
      <c r="I43" s="579">
        <v>0</v>
      </c>
      <c r="J43" s="579">
        <v>61823.039103923096</v>
      </c>
      <c r="K43" s="579">
        <v>1764.5620285778</v>
      </c>
      <c r="L43" s="579">
        <v>0.57059360800000003</v>
      </c>
      <c r="M43" s="579">
        <v>0</v>
      </c>
      <c r="N43" s="579">
        <v>1765.1326221858001</v>
      </c>
      <c r="O43" s="579">
        <v>21181.591466229598</v>
      </c>
      <c r="P43" s="580">
        <v>2.64921823078478</v>
      </c>
      <c r="Q43" s="580">
        <v>0</v>
      </c>
    </row>
    <row r="44" spans="2:17" ht="11.25" customHeight="1">
      <c r="B44" s="38"/>
      <c r="C44" s="578" t="s">
        <v>1227</v>
      </c>
      <c r="D44" s="579">
        <v>1834.5808178542602</v>
      </c>
      <c r="E44" s="579">
        <v>45093.467725000002</v>
      </c>
      <c r="F44" s="579">
        <v>0</v>
      </c>
      <c r="G44" s="579">
        <v>21.577603679999999</v>
      </c>
      <c r="H44" s="579">
        <v>0</v>
      </c>
      <c r="I44" s="579">
        <v>0</v>
      </c>
      <c r="J44" s="579">
        <v>46949.626146534261</v>
      </c>
      <c r="K44" s="579">
        <v>1573.57661931659</v>
      </c>
      <c r="L44" s="579">
        <v>1.7262082940000001</v>
      </c>
      <c r="M44" s="579">
        <v>0</v>
      </c>
      <c r="N44" s="579">
        <v>1575.3028276105899</v>
      </c>
      <c r="O44" s="579">
        <v>18903.633931327084</v>
      </c>
      <c r="P44" s="580">
        <v>2.3643101472709001</v>
      </c>
      <c r="Q44" s="580">
        <v>0</v>
      </c>
    </row>
    <row r="45" spans="2:17" ht="11.25" customHeight="1">
      <c r="B45" s="38"/>
      <c r="C45" s="578" t="s">
        <v>1228</v>
      </c>
      <c r="D45" s="579">
        <v>9920.0690422704502</v>
      </c>
      <c r="E45" s="579">
        <v>1806.9852980000001</v>
      </c>
      <c r="F45" s="579">
        <v>0</v>
      </c>
      <c r="G45" s="579">
        <v>0</v>
      </c>
      <c r="H45" s="579">
        <v>0</v>
      </c>
      <c r="I45" s="579">
        <v>0</v>
      </c>
      <c r="J45" s="579">
        <v>11727.05434027045</v>
      </c>
      <c r="K45" s="579">
        <v>1027.98579760742</v>
      </c>
      <c r="L45" s="579">
        <v>0</v>
      </c>
      <c r="M45" s="579">
        <v>0</v>
      </c>
      <c r="N45" s="579">
        <v>1027.98579760742</v>
      </c>
      <c r="O45" s="579">
        <v>12335.829571289039</v>
      </c>
      <c r="P45" s="580">
        <v>1.5428635116589799</v>
      </c>
      <c r="Q45" s="580">
        <v>0</v>
      </c>
    </row>
    <row r="46" spans="2:17" ht="11.25" customHeight="1">
      <c r="B46" s="38"/>
      <c r="C46" s="578" t="s">
        <v>1229</v>
      </c>
      <c r="D46" s="579">
        <v>7994.7128777134294</v>
      </c>
      <c r="E46" s="579">
        <v>10717.832732999999</v>
      </c>
      <c r="F46" s="579">
        <v>0</v>
      </c>
      <c r="G46" s="579">
        <v>3.2052015200000001</v>
      </c>
      <c r="H46" s="579">
        <v>0</v>
      </c>
      <c r="I46" s="579">
        <v>0</v>
      </c>
      <c r="J46" s="579">
        <v>18715.750812233429</v>
      </c>
      <c r="K46" s="579">
        <v>1001.09724095643</v>
      </c>
      <c r="L46" s="579">
        <v>0.25641612199999997</v>
      </c>
      <c r="M46" s="579">
        <v>0</v>
      </c>
      <c r="N46" s="579">
        <v>1001.3536570784299</v>
      </c>
      <c r="O46" s="579">
        <v>12016.243884941159</v>
      </c>
      <c r="P46" s="580">
        <v>1.50289237786006</v>
      </c>
      <c r="Q46" s="580">
        <v>0.5</v>
      </c>
    </row>
    <row r="47" spans="2:17" ht="11.25" customHeight="1">
      <c r="B47" s="38"/>
      <c r="C47" s="578" t="s">
        <v>776</v>
      </c>
      <c r="D47" s="579">
        <v>3604.4285981377298</v>
      </c>
      <c r="E47" s="579">
        <v>17410.362120000002</v>
      </c>
      <c r="F47" s="579">
        <v>0</v>
      </c>
      <c r="G47" s="579">
        <v>9.9988481199999999</v>
      </c>
      <c r="H47" s="579">
        <v>0</v>
      </c>
      <c r="I47" s="579">
        <v>0</v>
      </c>
      <c r="J47" s="579">
        <v>21024.789566257728</v>
      </c>
      <c r="K47" s="579">
        <v>887.08134289615805</v>
      </c>
      <c r="L47" s="579">
        <v>0.79990785000000009</v>
      </c>
      <c r="M47" s="579">
        <v>0</v>
      </c>
      <c r="N47" s="579">
        <v>887.881250746158</v>
      </c>
      <c r="O47" s="579">
        <v>10654.575008953896</v>
      </c>
      <c r="P47" s="580">
        <v>1.3325860995849399</v>
      </c>
      <c r="Q47" s="580">
        <v>0</v>
      </c>
    </row>
    <row r="48" spans="2:17" ht="11.25" customHeight="1">
      <c r="B48" s="38"/>
      <c r="C48" s="578" t="s">
        <v>1230</v>
      </c>
      <c r="D48" s="579">
        <v>5455.0808060628106</v>
      </c>
      <c r="E48" s="579">
        <v>4941.4132230000005</v>
      </c>
      <c r="F48" s="579">
        <v>0</v>
      </c>
      <c r="G48" s="579">
        <v>0</v>
      </c>
      <c r="H48" s="579">
        <v>0</v>
      </c>
      <c r="I48" s="579">
        <v>0</v>
      </c>
      <c r="J48" s="579">
        <v>10396.494029062811</v>
      </c>
      <c r="K48" s="579">
        <v>688.79323770443591</v>
      </c>
      <c r="L48" s="579">
        <v>0</v>
      </c>
      <c r="M48" s="579">
        <v>0</v>
      </c>
      <c r="N48" s="579">
        <v>688.79323770443591</v>
      </c>
      <c r="O48" s="579">
        <v>8265.5188524532314</v>
      </c>
      <c r="P48" s="580">
        <v>1.03378271957164</v>
      </c>
      <c r="Q48" s="580">
        <v>0</v>
      </c>
    </row>
    <row r="49" spans="2:17" ht="11.25" customHeight="1">
      <c r="B49" s="38"/>
      <c r="C49" s="578" t="s">
        <v>1231</v>
      </c>
      <c r="D49" s="579">
        <v>9093.05445929083</v>
      </c>
      <c r="E49" s="579">
        <v>7.7012420000000006</v>
      </c>
      <c r="F49" s="579">
        <v>0</v>
      </c>
      <c r="G49" s="579">
        <v>0</v>
      </c>
      <c r="H49" s="579">
        <v>0</v>
      </c>
      <c r="I49" s="579">
        <v>0</v>
      </c>
      <c r="J49" s="579">
        <v>9100.755701290831</v>
      </c>
      <c r="K49" s="579">
        <v>421.76795900215302</v>
      </c>
      <c r="L49" s="579">
        <v>0</v>
      </c>
      <c r="M49" s="579">
        <v>0</v>
      </c>
      <c r="N49" s="579">
        <v>421.76795900215302</v>
      </c>
      <c r="O49" s="579">
        <v>5061.2155080258362</v>
      </c>
      <c r="P49" s="580">
        <v>0.63301496562096604</v>
      </c>
      <c r="Q49" s="580"/>
    </row>
    <row r="50" spans="2:17" ht="11.25" customHeight="1">
      <c r="B50" s="38"/>
      <c r="C50" s="578" t="s">
        <v>770</v>
      </c>
      <c r="D50" s="579">
        <v>3158.7066648289397</v>
      </c>
      <c r="E50" s="579">
        <v>4950.6777970000003</v>
      </c>
      <c r="F50" s="579">
        <v>0</v>
      </c>
      <c r="G50" s="579">
        <v>29.10156217794</v>
      </c>
      <c r="H50" s="579">
        <v>0</v>
      </c>
      <c r="I50" s="579">
        <v>0</v>
      </c>
      <c r="J50" s="579">
        <v>8138.4860240068801</v>
      </c>
      <c r="K50" s="579">
        <v>415.07259144204903</v>
      </c>
      <c r="L50" s="579">
        <v>0.46629454599000003</v>
      </c>
      <c r="M50" s="579">
        <v>0</v>
      </c>
      <c r="N50" s="579">
        <v>415.538885988039</v>
      </c>
      <c r="O50" s="579">
        <v>4986.4666318564687</v>
      </c>
      <c r="P50" s="580">
        <v>0.62366599456776295</v>
      </c>
      <c r="Q50" s="580">
        <v>0</v>
      </c>
    </row>
    <row r="51" spans="2:17" ht="11.25" customHeight="1">
      <c r="B51" s="38"/>
      <c r="C51" s="899" t="s">
        <v>828</v>
      </c>
      <c r="D51" s="900">
        <v>15746.868692398726</v>
      </c>
      <c r="E51" s="900">
        <v>103550.9648349998</v>
      </c>
      <c r="F51" s="900">
        <v>0</v>
      </c>
      <c r="G51" s="900">
        <v>195.38263376897004</v>
      </c>
      <c r="H51" s="900">
        <v>0</v>
      </c>
      <c r="I51" s="900">
        <v>0</v>
      </c>
      <c r="J51" s="900">
        <v>119493.21616116763</v>
      </c>
      <c r="K51" s="900">
        <v>5410.6594705061543</v>
      </c>
      <c r="L51" s="900">
        <v>15.630611002009987</v>
      </c>
      <c r="M51" s="900">
        <v>0</v>
      </c>
      <c r="N51" s="900">
        <v>5426.2900815081675</v>
      </c>
      <c r="O51" s="900">
        <v>65115.480978098036</v>
      </c>
      <c r="P51" s="901">
        <v>8</v>
      </c>
      <c r="Q51" s="901">
        <v>0.63340058864623905</v>
      </c>
    </row>
    <row r="52" spans="2:17" ht="11.25" customHeight="1">
      <c r="B52" s="1175">
        <v>20</v>
      </c>
      <c r="C52" s="1101" t="s">
        <v>593</v>
      </c>
      <c r="D52" s="1176">
        <v>288725.50021153601</v>
      </c>
      <c r="E52" s="1176">
        <v>1816322.670893</v>
      </c>
      <c r="F52" s="1176">
        <v>0</v>
      </c>
      <c r="G52" s="1176">
        <v>905.3511289999999</v>
      </c>
      <c r="H52" s="1176">
        <v>0</v>
      </c>
      <c r="I52" s="1176">
        <v>0</v>
      </c>
      <c r="J52" s="1176">
        <v>2105953.5222335355</v>
      </c>
      <c r="K52" s="1176">
        <v>66628.434066864895</v>
      </c>
      <c r="L52" s="1176">
        <v>70.55127499999999</v>
      </c>
      <c r="M52" s="1176">
        <v>0</v>
      </c>
      <c r="N52" s="1176">
        <v>66698.9853418649</v>
      </c>
      <c r="O52" s="1176">
        <v>800387.8241023788</v>
      </c>
      <c r="P52" s="1177">
        <v>100</v>
      </c>
      <c r="Q52" s="1178"/>
    </row>
    <row r="53" spans="2:17">
      <c r="B53" s="13"/>
    </row>
    <row r="54" spans="2:17">
      <c r="B54" s="13"/>
    </row>
    <row r="55" spans="2:17">
      <c r="B55" s="13"/>
    </row>
    <row r="56" spans="2:17">
      <c r="B56" s="13"/>
    </row>
    <row r="57" spans="2:17">
      <c r="B57" s="13"/>
    </row>
    <row r="64" spans="2:17">
      <c r="B64" s="22"/>
    </row>
    <row r="65" spans="2:2">
      <c r="B65" s="22"/>
    </row>
    <row r="66" spans="2:2">
      <c r="B66" s="23"/>
    </row>
    <row r="67" spans="2:2">
      <c r="B67" s="13"/>
    </row>
    <row r="68" spans="2:2">
      <c r="B68" s="13"/>
    </row>
    <row r="69" spans="2:2">
      <c r="B69" s="13"/>
    </row>
    <row r="70" spans="2:2">
      <c r="B70" s="13"/>
    </row>
    <row r="71" spans="2:2">
      <c r="B71" s="13"/>
    </row>
    <row r="72" spans="2:2">
      <c r="B72" s="13"/>
    </row>
    <row r="73" spans="2:2">
      <c r="B73" s="13"/>
    </row>
    <row r="74" spans="2:2">
      <c r="B74" s="13"/>
    </row>
    <row r="75" spans="2:2">
      <c r="B75" s="25"/>
    </row>
    <row r="76" spans="2:2">
      <c r="B76" s="25"/>
    </row>
    <row r="77" spans="2:2">
      <c r="B77" s="25"/>
    </row>
    <row r="78" spans="2:2">
      <c r="B78" s="25"/>
    </row>
    <row r="79" spans="2:2">
      <c r="B79" s="25"/>
    </row>
    <row r="80" spans="2:2">
      <c r="B80" s="25"/>
    </row>
    <row r="81" spans="2:2">
      <c r="B81" s="25"/>
    </row>
    <row r="82" spans="2:2">
      <c r="B82" s="25"/>
    </row>
  </sheetData>
  <mergeCells count="15">
    <mergeCell ref="B16:C16"/>
    <mergeCell ref="B39:C39"/>
    <mergeCell ref="D12:E12"/>
    <mergeCell ref="G12:H12"/>
    <mergeCell ref="B3:C3"/>
    <mergeCell ref="C6:I6"/>
    <mergeCell ref="B7:Q7"/>
    <mergeCell ref="B9:C9"/>
    <mergeCell ref="K10:N10"/>
    <mergeCell ref="G11:H11"/>
    <mergeCell ref="B32:C32"/>
    <mergeCell ref="K33:N33"/>
    <mergeCell ref="G34:H34"/>
    <mergeCell ref="D35:E35"/>
    <mergeCell ref="G35:H35"/>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dimension ref="A1:J75"/>
  <sheetViews>
    <sheetView showGridLines="0" showRowColHeaders="0" zoomScaleNormal="100" workbookViewId="0"/>
  </sheetViews>
  <sheetFormatPr baseColWidth="10" defaultColWidth="11.42578125" defaultRowHeight="11.25"/>
  <cols>
    <col min="1" max="1" width="2.5703125" style="20" customWidth="1"/>
    <col min="2" max="2" width="4.85546875" style="32" customWidth="1"/>
    <col min="3" max="3" width="56.42578125" style="32" customWidth="1"/>
    <col min="4" max="4" width="19.85546875" style="32" customWidth="1"/>
    <col min="5" max="6" width="13.5703125" style="32" customWidth="1"/>
    <col min="7" max="7" width="122.140625" style="32" customWidth="1"/>
    <col min="8" max="9" width="12" style="32" bestFit="1" customWidth="1"/>
    <col min="10" max="16384" width="11.42578125" style="32"/>
  </cols>
  <sheetData>
    <row r="1" spans="1:10" s="20" customFormat="1" ht="11.25" customHeight="1">
      <c r="A1" s="13"/>
      <c r="B1" s="13"/>
      <c r="C1" s="13"/>
      <c r="D1" s="13"/>
      <c r="E1" s="13"/>
      <c r="F1" s="13"/>
      <c r="G1" s="21"/>
      <c r="H1" s="21"/>
    </row>
    <row r="2" spans="1:10" s="20" customFormat="1" ht="5.25" customHeight="1">
      <c r="A2" s="13"/>
      <c r="B2" s="13"/>
      <c r="C2" s="13"/>
      <c r="D2" s="18"/>
      <c r="E2" s="18"/>
      <c r="F2" s="21"/>
      <c r="G2" s="21"/>
    </row>
    <row r="3" spans="1:10" s="13" customFormat="1" ht="12.75" customHeight="1">
      <c r="A3" s="12"/>
      <c r="B3" s="1204" t="s">
        <v>287</v>
      </c>
      <c r="C3" s="1204"/>
      <c r="D3" s="1204"/>
      <c r="E3" s="1204"/>
      <c r="F3" s="1204"/>
      <c r="G3" s="1204"/>
    </row>
    <row r="4" spans="1:10" s="20" customFormat="1" ht="5.25" customHeight="1">
      <c r="A4" s="13"/>
      <c r="B4" s="13"/>
      <c r="C4" s="13"/>
      <c r="D4" s="18"/>
      <c r="E4" s="18"/>
      <c r="F4" s="21"/>
      <c r="G4" s="21"/>
      <c r="I4" s="13"/>
      <c r="J4" s="13"/>
    </row>
    <row r="5" spans="1:10" s="108" customFormat="1" ht="15.75" customHeight="1">
      <c r="A5" s="14"/>
      <c r="B5" s="15" t="s">
        <v>1232</v>
      </c>
    </row>
    <row r="6" spans="1:10" s="108" customFormat="1" ht="11.25" customHeight="1">
      <c r="A6" s="14"/>
      <c r="B6" s="15"/>
    </row>
    <row r="7" spans="1:10" s="108" customFormat="1" ht="11.25" customHeight="1">
      <c r="A7" s="14"/>
      <c r="B7" s="651"/>
      <c r="C7" s="651"/>
      <c r="D7" s="38" t="s">
        <v>558</v>
      </c>
      <c r="E7" s="38" t="s">
        <v>599</v>
      </c>
      <c r="F7" s="651"/>
    </row>
    <row r="8" spans="1:10" ht="11.25" customHeight="1">
      <c r="A8" s="13"/>
      <c r="B8" s="1355" t="s">
        <v>290</v>
      </c>
      <c r="C8" s="1355"/>
      <c r="D8" s="652">
        <v>2022</v>
      </c>
      <c r="E8" s="652">
        <v>2021</v>
      </c>
    </row>
    <row r="9" spans="1:10" ht="11.25" customHeight="1">
      <c r="A9" s="13"/>
      <c r="B9" s="273">
        <v>1</v>
      </c>
      <c r="C9" s="253" t="s">
        <v>397</v>
      </c>
      <c r="D9" s="571">
        <v>1070702.69346481</v>
      </c>
      <c r="E9" s="571">
        <v>973431</v>
      </c>
    </row>
    <row r="10" spans="1:10" ht="11.25" customHeight="1">
      <c r="A10" s="13"/>
      <c r="B10" s="273">
        <v>2</v>
      </c>
      <c r="C10" s="253" t="s">
        <v>1233</v>
      </c>
      <c r="D10" s="570">
        <v>1.1548636140987201</v>
      </c>
      <c r="E10" s="570">
        <v>0.76958000000000004</v>
      </c>
      <c r="F10" s="3"/>
    </row>
    <row r="11" spans="1:10" ht="11.25" customHeight="1">
      <c r="A11" s="13"/>
      <c r="B11" s="709">
        <v>3</v>
      </c>
      <c r="C11" s="902" t="s">
        <v>1234</v>
      </c>
      <c r="D11" s="903">
        <v>12365.155822000044</v>
      </c>
      <c r="E11" s="903">
        <v>7491.3302898000002</v>
      </c>
    </row>
    <row r="12" spans="1:10">
      <c r="A12" s="13"/>
    </row>
    <row r="13" spans="1:10">
      <c r="A13" s="13"/>
    </row>
    <row r="14" spans="1:10">
      <c r="A14" s="13"/>
    </row>
    <row r="15" spans="1:10">
      <c r="A15" s="13"/>
    </row>
    <row r="16" spans="1:10">
      <c r="A16" s="13"/>
    </row>
    <row r="17" spans="1:1">
      <c r="A17" s="13"/>
    </row>
    <row r="18" spans="1:1">
      <c r="A18" s="13"/>
    </row>
    <row r="19" spans="1:1">
      <c r="A19" s="13"/>
    </row>
    <row r="20" spans="1:1">
      <c r="A20" s="13"/>
    </row>
    <row r="21" spans="1:1">
      <c r="A21" s="13"/>
    </row>
    <row r="22" spans="1:1">
      <c r="A22" s="13"/>
    </row>
    <row r="23" spans="1:1">
      <c r="A23" s="13"/>
    </row>
    <row r="24" spans="1:1">
      <c r="A24" s="13"/>
    </row>
    <row r="25" spans="1:1">
      <c r="A25" s="13"/>
    </row>
    <row r="26" spans="1:1">
      <c r="A26" s="13"/>
    </row>
    <row r="27" spans="1:1">
      <c r="A27" s="13"/>
    </row>
    <row r="28" spans="1:1">
      <c r="A28" s="13"/>
    </row>
    <row r="29" spans="1:1">
      <c r="A29" s="13"/>
    </row>
    <row r="30" spans="1:1">
      <c r="A30" s="13"/>
    </row>
    <row r="31" spans="1:1">
      <c r="A31" s="13"/>
    </row>
    <row r="32" spans="1:1">
      <c r="A32" s="13"/>
    </row>
    <row r="33" spans="1:1">
      <c r="A33" s="13"/>
    </row>
    <row r="34" spans="1:1">
      <c r="A34" s="13"/>
    </row>
    <row r="35" spans="1:1">
      <c r="A35" s="13"/>
    </row>
    <row r="36" spans="1:1">
      <c r="A36" s="13"/>
    </row>
    <row r="37" spans="1:1">
      <c r="A37" s="13"/>
    </row>
    <row r="38" spans="1:1">
      <c r="A38" s="13"/>
    </row>
    <row r="39" spans="1:1">
      <c r="A39" s="13"/>
    </row>
    <row r="40" spans="1:1">
      <c r="A40" s="13"/>
    </row>
    <row r="41" spans="1:1">
      <c r="A41" s="13"/>
    </row>
    <row r="42" spans="1:1">
      <c r="A42" s="13"/>
    </row>
    <row r="43" spans="1:1">
      <c r="A43" s="13"/>
    </row>
    <row r="44" spans="1:1">
      <c r="A44" s="13"/>
    </row>
    <row r="45" spans="1:1">
      <c r="A45" s="13"/>
    </row>
    <row r="46" spans="1:1">
      <c r="A46" s="13"/>
    </row>
    <row r="47" spans="1:1">
      <c r="A47" s="13"/>
    </row>
    <row r="48" spans="1:1">
      <c r="A48" s="13"/>
    </row>
    <row r="49" spans="1:1">
      <c r="A49" s="13"/>
    </row>
    <row r="50" spans="1:1">
      <c r="A50" s="13"/>
    </row>
    <row r="57" spans="1:1">
      <c r="A57" s="22"/>
    </row>
    <row r="58" spans="1:1">
      <c r="A58" s="22"/>
    </row>
    <row r="59" spans="1:1">
      <c r="A59" s="23"/>
    </row>
    <row r="60" spans="1:1">
      <c r="A60" s="13"/>
    </row>
    <row r="61" spans="1:1">
      <c r="A61" s="13"/>
    </row>
    <row r="62" spans="1:1">
      <c r="A62" s="13"/>
    </row>
    <row r="63" spans="1:1">
      <c r="A63" s="13"/>
    </row>
    <row r="64" spans="1:1">
      <c r="A64" s="13"/>
    </row>
    <row r="65" spans="1:1">
      <c r="A65" s="13"/>
    </row>
    <row r="66" spans="1:1">
      <c r="A66" s="13"/>
    </row>
    <row r="67" spans="1:1">
      <c r="A67" s="13"/>
    </row>
    <row r="68" spans="1:1">
      <c r="A68" s="25"/>
    </row>
    <row r="69" spans="1:1">
      <c r="A69" s="25"/>
    </row>
    <row r="70" spans="1:1">
      <c r="A70" s="25"/>
    </row>
    <row r="71" spans="1:1">
      <c r="A71" s="25"/>
    </row>
    <row r="72" spans="1:1">
      <c r="A72" s="25"/>
    </row>
    <row r="73" spans="1:1">
      <c r="A73" s="25"/>
    </row>
    <row r="74" spans="1:1">
      <c r="A74" s="25"/>
    </row>
    <row r="75" spans="1:1">
      <c r="A75" s="25"/>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dimension ref="B1:K28"/>
  <sheetViews>
    <sheetView showGridLines="0" showRowColHeaders="0" zoomScaleNormal="100" workbookViewId="0"/>
  </sheetViews>
  <sheetFormatPr baseColWidth="10" defaultColWidth="11.42578125" defaultRowHeight="11.25"/>
  <cols>
    <col min="1" max="1" width="2.5703125" style="32" customWidth="1"/>
    <col min="2" max="2" width="4.85546875" style="32" customWidth="1"/>
    <col min="3" max="3" width="81.85546875" style="32" customWidth="1"/>
    <col min="4" max="4" width="13.5703125" style="32" customWidth="1"/>
    <col min="5" max="5" width="13.42578125" style="32" customWidth="1"/>
    <col min="6" max="8" width="13.5703125" style="32" customWidth="1"/>
    <col min="9" max="16384" width="11.42578125" style="32"/>
  </cols>
  <sheetData>
    <row r="1" spans="2:11" s="11" customFormat="1" ht="11.25" customHeight="1">
      <c r="B1" s="8"/>
      <c r="C1" s="8"/>
      <c r="D1" s="9"/>
      <c r="E1" s="9"/>
      <c r="F1" s="10"/>
      <c r="G1" s="10"/>
      <c r="H1" s="10"/>
    </row>
    <row r="2" spans="2:11" s="11" customFormat="1" ht="5.25" customHeight="1">
      <c r="B2" s="8"/>
      <c r="C2" s="8"/>
      <c r="D2" s="9"/>
      <c r="E2" s="9"/>
      <c r="F2" s="10"/>
      <c r="G2" s="10"/>
      <c r="H2" s="10"/>
    </row>
    <row r="3" spans="2:11" s="13" customFormat="1" ht="12.75" customHeight="1">
      <c r="B3" s="1204" t="s">
        <v>287</v>
      </c>
      <c r="C3" s="1204"/>
      <c r="D3" s="1204"/>
      <c r="E3" s="1204"/>
      <c r="F3" s="1204"/>
      <c r="G3" s="1204"/>
      <c r="H3" s="1204"/>
    </row>
    <row r="4" spans="2:11" s="11" customFormat="1" ht="5.25" customHeight="1">
      <c r="B4" s="8"/>
      <c r="C4" s="8"/>
      <c r="D4" s="9"/>
      <c r="E4" s="9"/>
      <c r="F4" s="10"/>
      <c r="G4" s="10"/>
      <c r="H4" s="10"/>
      <c r="J4" s="8"/>
      <c r="K4" s="8"/>
    </row>
    <row r="5" spans="2:11" s="7" customFormat="1" ht="15.75">
      <c r="B5" s="15" t="s">
        <v>1235</v>
      </c>
    </row>
    <row r="6" spans="2:11" s="7" customFormat="1" ht="11.25" customHeight="1">
      <c r="B6" s="15"/>
    </row>
    <row r="7" spans="2:11" s="7" customFormat="1" ht="22.5" customHeight="1">
      <c r="B7" s="1223" t="s">
        <v>1236</v>
      </c>
      <c r="C7" s="1234"/>
      <c r="D7" s="1234"/>
      <c r="E7" s="1234"/>
      <c r="F7" s="1234"/>
      <c r="G7" s="1234"/>
      <c r="H7" s="1234"/>
    </row>
    <row r="8" spans="2:11" s="7" customFormat="1" ht="11.25" customHeight="1">
      <c r="B8" s="349"/>
      <c r="C8" s="349"/>
      <c r="D8" s="349"/>
      <c r="E8" s="349"/>
      <c r="F8" s="349"/>
      <c r="G8" s="349"/>
      <c r="H8" s="349"/>
    </row>
    <row r="9" spans="2:11">
      <c r="D9" s="321" t="s">
        <v>484</v>
      </c>
      <c r="E9" s="321" t="s">
        <v>485</v>
      </c>
      <c r="F9" s="321" t="s">
        <v>486</v>
      </c>
      <c r="G9" s="321" t="s">
        <v>1049</v>
      </c>
      <c r="H9" s="321" t="s">
        <v>484</v>
      </c>
    </row>
    <row r="10" spans="2:11">
      <c r="B10" s="1232" t="s">
        <v>290</v>
      </c>
      <c r="C10" s="1232"/>
      <c r="D10" s="353">
        <v>2022</v>
      </c>
      <c r="E10" s="353">
        <v>2022</v>
      </c>
      <c r="F10" s="353">
        <v>2021</v>
      </c>
      <c r="G10" s="353">
        <v>2021</v>
      </c>
      <c r="H10" s="353">
        <v>2021</v>
      </c>
    </row>
    <row r="11" spans="2:11" ht="11.25" customHeight="1">
      <c r="B11" s="567">
        <v>1</v>
      </c>
      <c r="C11" s="568" t="s">
        <v>1237</v>
      </c>
      <c r="D11" s="557">
        <v>3307807</v>
      </c>
      <c r="E11" s="557">
        <v>3147909.4610000001</v>
      </c>
      <c r="F11" s="557">
        <v>2919243.8309999998</v>
      </c>
      <c r="G11" s="557">
        <v>3146308.4920000001</v>
      </c>
      <c r="H11" s="557">
        <v>3080094.93169221</v>
      </c>
    </row>
    <row r="12" spans="2:11" ht="22.5" customHeight="1">
      <c r="B12" s="212">
        <v>2</v>
      </c>
      <c r="C12" s="387" t="s">
        <v>1238</v>
      </c>
      <c r="D12" s="119">
        <v>-328119</v>
      </c>
      <c r="E12" s="119">
        <v>-345749.19900000002</v>
      </c>
      <c r="F12" s="119">
        <v>-339354.00599999999</v>
      </c>
      <c r="G12" s="119">
        <v>-330184.94799999997</v>
      </c>
      <c r="H12" s="119">
        <v>-327448.41142428003</v>
      </c>
    </row>
    <row r="13" spans="2:11" ht="11.25" customHeight="1">
      <c r="B13" s="499">
        <v>3</v>
      </c>
      <c r="C13" s="387" t="s">
        <v>1239</v>
      </c>
      <c r="D13" s="119"/>
      <c r="E13" s="119"/>
      <c r="F13" s="119"/>
      <c r="G13" s="119"/>
      <c r="H13" s="119"/>
    </row>
    <row r="14" spans="2:11" ht="11.25" customHeight="1">
      <c r="B14" s="499">
        <v>4</v>
      </c>
      <c r="C14" s="387" t="s">
        <v>1240</v>
      </c>
      <c r="D14" s="119"/>
      <c r="E14" s="119"/>
      <c r="F14" s="119"/>
      <c r="G14" s="119"/>
      <c r="H14" s="119"/>
    </row>
    <row r="15" spans="2:11" ht="22.5" customHeight="1">
      <c r="B15" s="212">
        <v>5</v>
      </c>
      <c r="C15" s="387" t="s">
        <v>1241</v>
      </c>
      <c r="D15" s="119"/>
      <c r="E15" s="119"/>
      <c r="F15" s="119"/>
      <c r="G15" s="119"/>
      <c r="H15" s="119"/>
    </row>
    <row r="16" spans="2:11">
      <c r="B16" s="499">
        <v>6</v>
      </c>
      <c r="C16" s="387" t="s">
        <v>1242</v>
      </c>
      <c r="D16" s="119"/>
      <c r="E16" s="119"/>
      <c r="F16" s="119"/>
      <c r="G16" s="119"/>
      <c r="H16" s="119"/>
    </row>
    <row r="17" spans="2:8">
      <c r="B17" s="499">
        <v>7</v>
      </c>
      <c r="C17" s="387" t="s">
        <v>1243</v>
      </c>
      <c r="D17" s="119">
        <v>-28404</v>
      </c>
      <c r="E17" s="119"/>
      <c r="F17" s="119"/>
      <c r="G17" s="119"/>
      <c r="H17" s="119"/>
    </row>
    <row r="18" spans="2:8">
      <c r="B18" s="499">
        <v>8</v>
      </c>
      <c r="C18" s="387" t="s">
        <v>1244</v>
      </c>
      <c r="D18" s="119">
        <v>-102084</v>
      </c>
      <c r="E18" s="119">
        <v>-73579.322</v>
      </c>
      <c r="F18" s="119">
        <v>-58431.978999999999</v>
      </c>
      <c r="G18" s="119">
        <v>-82858.467999999993</v>
      </c>
      <c r="H18" s="119">
        <v>-73630</v>
      </c>
    </row>
    <row r="19" spans="2:8">
      <c r="B19" s="499">
        <v>9</v>
      </c>
      <c r="C19" s="387" t="s">
        <v>1245</v>
      </c>
      <c r="D19" s="119">
        <v>2015</v>
      </c>
      <c r="E19" s="119">
        <v>3740.4769999999999</v>
      </c>
      <c r="F19" s="119">
        <v>2361.1329999999998</v>
      </c>
      <c r="G19" s="119">
        <v>1871.4829999999999</v>
      </c>
      <c r="H19" s="119">
        <v>4096</v>
      </c>
    </row>
    <row r="20" spans="2:8" ht="11.25" customHeight="1">
      <c r="B20" s="499">
        <v>10</v>
      </c>
      <c r="C20" s="387" t="s">
        <v>1246</v>
      </c>
      <c r="D20" s="119">
        <v>283076</v>
      </c>
      <c r="E20" s="119">
        <v>282702.06</v>
      </c>
      <c r="F20" s="119">
        <v>271206.57400000002</v>
      </c>
      <c r="G20" s="119">
        <v>265430.30200000003</v>
      </c>
      <c r="H20" s="119">
        <v>261526</v>
      </c>
    </row>
    <row r="21" spans="2:8" ht="11.25" customHeight="1">
      <c r="B21" s="499">
        <v>11</v>
      </c>
      <c r="C21" s="387" t="s">
        <v>1247</v>
      </c>
      <c r="D21" s="119"/>
      <c r="E21" s="119"/>
      <c r="F21" s="119"/>
      <c r="G21" s="119"/>
      <c r="H21" s="119"/>
    </row>
    <row r="22" spans="2:8" ht="22.5" customHeight="1">
      <c r="B22" s="212" t="s">
        <v>629</v>
      </c>
      <c r="C22" s="387" t="s">
        <v>1248</v>
      </c>
      <c r="D22" s="119"/>
      <c r="E22" s="119"/>
      <c r="F22" s="119"/>
      <c r="G22" s="119"/>
      <c r="H22" s="119"/>
    </row>
    <row r="23" spans="2:8" ht="22.5" customHeight="1">
      <c r="B23" s="212" t="s">
        <v>1249</v>
      </c>
      <c r="C23" s="387" t="s">
        <v>1250</v>
      </c>
      <c r="D23" s="119"/>
      <c r="E23" s="119"/>
      <c r="F23" s="119"/>
      <c r="G23" s="119"/>
      <c r="H23" s="119"/>
    </row>
    <row r="24" spans="2:8">
      <c r="B24" s="499">
        <v>12</v>
      </c>
      <c r="C24" s="387" t="s">
        <v>1251</v>
      </c>
      <c r="D24" s="119">
        <v>-18798</v>
      </c>
      <c r="E24" s="119">
        <v>-12563.463</v>
      </c>
      <c r="F24" s="119">
        <v>-6321.1329999999998</v>
      </c>
      <c r="G24" s="119">
        <v>8396.4230000000007</v>
      </c>
      <c r="H24" s="119">
        <v>8077</v>
      </c>
    </row>
    <row r="25" spans="2:8" s="45" customFormat="1">
      <c r="B25" s="1179">
        <v>13</v>
      </c>
      <c r="C25" s="1126" t="s">
        <v>632</v>
      </c>
      <c r="D25" s="1064">
        <v>3115492</v>
      </c>
      <c r="E25" s="1064">
        <v>3002460.014</v>
      </c>
      <c r="F25" s="1064">
        <v>2788704.42</v>
      </c>
      <c r="G25" s="1064">
        <v>3008963.284</v>
      </c>
      <c r="H25" s="1064">
        <v>2952716</v>
      </c>
    </row>
    <row r="27" spans="2:8">
      <c r="B27" s="569"/>
      <c r="C27" s="388"/>
    </row>
    <row r="28" spans="2:8">
      <c r="D28" s="965"/>
    </row>
  </sheetData>
  <mergeCells count="3">
    <mergeCell ref="B3:H3"/>
    <mergeCell ref="B10:C10"/>
    <mergeCell ref="B7:H7"/>
  </mergeCells>
  <hyperlinks>
    <hyperlink ref="B3" location="Contents!A1" display="Back to index page" xr:uid="{01CBF9CF-2197-4CA4-818C-A45325950FCC}"/>
    <hyperlink ref="B3:H3" location="CONTENTS!A1" display="Back to contents page" xr:uid="{E5456FE6-5519-425D-A3C1-F432AF52A01F}"/>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dimension ref="A1:M72"/>
  <sheetViews>
    <sheetView showGridLines="0" showRowColHeaders="0" zoomScaleNormal="100" workbookViewId="0"/>
  </sheetViews>
  <sheetFormatPr baseColWidth="10" defaultColWidth="11.42578125" defaultRowHeight="11.25"/>
  <cols>
    <col min="1" max="1" width="2.5703125" style="20" customWidth="1"/>
    <col min="2" max="2" width="4.85546875" style="48" customWidth="1"/>
    <col min="3" max="3" width="120.42578125" style="13" customWidth="1"/>
    <col min="4" max="5" width="13.5703125" style="13" customWidth="1"/>
    <col min="6" max="9" width="13.85546875" style="13" customWidth="1"/>
    <col min="10" max="16384" width="11.42578125" style="13"/>
  </cols>
  <sheetData>
    <row r="1" spans="1:13" s="11" customFormat="1" ht="11.25" customHeight="1">
      <c r="A1" s="8"/>
      <c r="B1" s="8"/>
      <c r="C1" s="8"/>
      <c r="D1" s="9"/>
      <c r="E1" s="9"/>
      <c r="F1" s="10"/>
      <c r="G1" s="10"/>
      <c r="H1" s="10"/>
      <c r="I1" s="10"/>
      <c r="J1" s="10"/>
    </row>
    <row r="2" spans="1:13" s="11" customFormat="1" ht="5.25" customHeight="1">
      <c r="A2" s="8"/>
      <c r="B2" s="8"/>
      <c r="C2" s="8"/>
      <c r="D2" s="9"/>
      <c r="E2" s="9"/>
      <c r="F2" s="10"/>
      <c r="G2" s="10"/>
      <c r="H2" s="10"/>
      <c r="I2" s="10"/>
      <c r="J2" s="10"/>
    </row>
    <row r="3" spans="1:13" ht="12.75" customHeight="1">
      <c r="A3" s="12"/>
      <c r="B3" s="1204" t="s">
        <v>287</v>
      </c>
      <c r="C3" s="1204"/>
      <c r="D3" s="1204"/>
      <c r="E3" s="1204"/>
      <c r="F3" s="1204"/>
      <c r="G3" s="1204"/>
      <c r="H3" s="1204"/>
      <c r="I3" s="1204"/>
      <c r="J3" s="1204"/>
    </row>
    <row r="4" spans="1:13" s="11" customFormat="1" ht="5.25" customHeight="1">
      <c r="A4" s="8"/>
      <c r="B4" s="8"/>
      <c r="C4" s="8"/>
      <c r="D4" s="9"/>
      <c r="E4" s="9"/>
      <c r="F4" s="10"/>
      <c r="G4" s="10"/>
      <c r="H4" s="10"/>
      <c r="I4" s="10"/>
      <c r="J4" s="10"/>
      <c r="L4" s="8"/>
      <c r="M4" s="8"/>
    </row>
    <row r="5" spans="1:13" s="7" customFormat="1" ht="15.75" customHeight="1">
      <c r="A5" s="14"/>
      <c r="B5" s="15" t="s">
        <v>1252</v>
      </c>
    </row>
    <row r="6" spans="1:13" ht="11.25" customHeight="1">
      <c r="B6" s="291"/>
      <c r="C6" s="48"/>
      <c r="D6" s="48"/>
      <c r="E6" s="48"/>
      <c r="F6" s="48"/>
      <c r="G6" s="48"/>
      <c r="H6" s="48"/>
      <c r="I6" s="48"/>
      <c r="J6" s="48"/>
    </row>
    <row r="7" spans="1:13" ht="22.5" customHeight="1">
      <c r="B7" s="1210" t="s">
        <v>1253</v>
      </c>
      <c r="C7" s="1210"/>
      <c r="D7" s="1210"/>
      <c r="E7" s="1210"/>
      <c r="F7" s="1210"/>
      <c r="G7" s="1210"/>
      <c r="H7" s="1210"/>
      <c r="I7" s="48"/>
      <c r="J7" s="48"/>
    </row>
    <row r="8" spans="1:13" ht="11.25" customHeight="1">
      <c r="B8" s="389"/>
      <c r="C8" s="389"/>
      <c r="D8" s="389"/>
      <c r="E8" s="389"/>
      <c r="F8" s="389"/>
      <c r="G8" s="389"/>
      <c r="H8" s="389"/>
      <c r="I8" s="48"/>
      <c r="J8" s="48"/>
    </row>
    <row r="9" spans="1:13" ht="11.25" customHeight="1">
      <c r="A9" s="17"/>
      <c r="B9" s="1357" t="s">
        <v>1254</v>
      </c>
      <c r="C9" s="1357"/>
      <c r="D9" s="1357"/>
      <c r="E9" s="1357"/>
    </row>
    <row r="10" spans="1:13" ht="11.25" customHeight="1">
      <c r="A10" s="17"/>
      <c r="B10" s="1358" t="s">
        <v>290</v>
      </c>
      <c r="C10" s="1358"/>
      <c r="D10" s="48"/>
      <c r="E10" s="48"/>
      <c r="G10" s="49"/>
      <c r="H10" s="49"/>
    </row>
    <row r="11" spans="1:13">
      <c r="A11" s="17"/>
      <c r="B11" s="1358"/>
      <c r="C11" s="1358"/>
      <c r="D11" s="321" t="s">
        <v>484</v>
      </c>
      <c r="E11" s="321" t="s">
        <v>485</v>
      </c>
      <c r="F11" s="321" t="s">
        <v>486</v>
      </c>
      <c r="G11" s="321" t="s">
        <v>600</v>
      </c>
      <c r="H11" s="321" t="s">
        <v>484</v>
      </c>
    </row>
    <row r="12" spans="1:13">
      <c r="A12" s="17"/>
      <c r="B12" s="1359"/>
      <c r="C12" s="1359"/>
      <c r="D12" s="171">
        <v>2022</v>
      </c>
      <c r="E12" s="171">
        <v>2022</v>
      </c>
      <c r="F12" s="171">
        <v>2021</v>
      </c>
      <c r="G12" s="171">
        <v>2021</v>
      </c>
      <c r="H12" s="171">
        <v>2021</v>
      </c>
    </row>
    <row r="13" spans="1:13" ht="15" customHeight="1">
      <c r="A13" s="13"/>
      <c r="B13" s="1356" t="s">
        <v>1255</v>
      </c>
      <c r="C13" s="1356"/>
      <c r="D13" s="1356"/>
      <c r="E13" s="1356"/>
      <c r="F13" s="1356"/>
      <c r="G13" s="1356"/>
      <c r="H13" s="1356"/>
    </row>
    <row r="14" spans="1:13">
      <c r="A14" s="13"/>
      <c r="B14" s="216">
        <v>1</v>
      </c>
      <c r="C14" s="388" t="s">
        <v>1256</v>
      </c>
      <c r="D14" s="119">
        <v>2571637.9672360001</v>
      </c>
      <c r="E14" s="119">
        <v>2467935.2083549998</v>
      </c>
      <c r="F14" s="119">
        <v>2320057</v>
      </c>
      <c r="G14" s="119">
        <v>2556921</v>
      </c>
      <c r="H14" s="119">
        <v>2498567</v>
      </c>
    </row>
    <row r="15" spans="1:13" ht="11.25" customHeight="1">
      <c r="A15" s="13"/>
      <c r="B15" s="216">
        <v>2</v>
      </c>
      <c r="C15" s="644" t="s">
        <v>1257</v>
      </c>
      <c r="D15" s="251">
        <v>47316.882319999997</v>
      </c>
      <c r="E15" s="251">
        <v>38945.365940000003</v>
      </c>
      <c r="F15" s="251"/>
      <c r="G15" s="251"/>
      <c r="H15" s="251"/>
    </row>
    <row r="16" spans="1:13">
      <c r="A16" s="13"/>
      <c r="B16" s="563">
        <v>3</v>
      </c>
      <c r="C16" s="644" t="s">
        <v>1258</v>
      </c>
      <c r="D16" s="251">
        <v>-45116.029221999997</v>
      </c>
      <c r="E16" s="251">
        <v>-32999.042524999997</v>
      </c>
      <c r="F16" s="251"/>
      <c r="G16" s="251"/>
      <c r="H16" s="251"/>
    </row>
    <row r="17" spans="1:8" ht="11.25" customHeight="1">
      <c r="A17" s="13"/>
      <c r="B17" s="216">
        <v>4</v>
      </c>
      <c r="C17" s="644" t="s">
        <v>1259</v>
      </c>
      <c r="D17" s="251"/>
      <c r="E17" s="251"/>
      <c r="F17" s="251"/>
      <c r="G17" s="251"/>
      <c r="H17" s="251"/>
    </row>
    <row r="18" spans="1:8">
      <c r="A18" s="13"/>
      <c r="B18" s="563">
        <v>5</v>
      </c>
      <c r="C18" s="644" t="s">
        <v>1260</v>
      </c>
      <c r="D18" s="251">
        <v>-1340.4310720000001</v>
      </c>
      <c r="E18" s="251"/>
      <c r="F18" s="251"/>
      <c r="G18" s="251"/>
      <c r="H18" s="251"/>
    </row>
    <row r="19" spans="1:8">
      <c r="A19" s="13"/>
      <c r="B19" s="563">
        <v>6</v>
      </c>
      <c r="C19" s="385" t="s">
        <v>1261</v>
      </c>
      <c r="D19" s="119">
        <v>-20998.924294</v>
      </c>
      <c r="E19" s="119">
        <v>-19801</v>
      </c>
      <c r="F19" s="119">
        <v>-14871</v>
      </c>
      <c r="G19" s="119">
        <v>-16102</v>
      </c>
      <c r="H19" s="119">
        <v>-15157.237999999999</v>
      </c>
    </row>
    <row r="20" spans="1:8" s="40" customFormat="1" ht="11.25" customHeight="1">
      <c r="B20" s="647">
        <v>7</v>
      </c>
      <c r="C20" s="646" t="s">
        <v>1262</v>
      </c>
      <c r="D20" s="642">
        <v>2551499.4649680001</v>
      </c>
      <c r="E20" s="642">
        <v>2454080</v>
      </c>
      <c r="F20" s="642">
        <v>2305187</v>
      </c>
      <c r="G20" s="642">
        <v>2540819</v>
      </c>
      <c r="H20" s="642">
        <v>2483410</v>
      </c>
    </row>
    <row r="21" spans="1:8" ht="15" customHeight="1">
      <c r="A21" s="13"/>
      <c r="B21" s="1356" t="s">
        <v>1263</v>
      </c>
      <c r="C21" s="1356"/>
      <c r="D21" s="1356"/>
      <c r="E21" s="1356"/>
      <c r="F21" s="1356"/>
      <c r="G21" s="1356"/>
      <c r="H21" s="1356"/>
    </row>
    <row r="22" spans="1:8" ht="11.25" customHeight="1">
      <c r="A22" s="13"/>
      <c r="B22" s="563">
        <v>8</v>
      </c>
      <c r="C22" s="385" t="s">
        <v>1264</v>
      </c>
      <c r="D22" s="119">
        <v>63223.967166000002</v>
      </c>
      <c r="E22" s="645">
        <v>51333.58</v>
      </c>
      <c r="F22" s="645">
        <v>51552.387000000002</v>
      </c>
      <c r="G22" s="645">
        <v>55019.284</v>
      </c>
      <c r="H22" s="645">
        <v>45280</v>
      </c>
    </row>
    <row r="23" spans="1:8" ht="11.25" customHeight="1">
      <c r="A23" s="13"/>
      <c r="B23" s="563" t="s">
        <v>570</v>
      </c>
      <c r="C23" s="385" t="s">
        <v>1265</v>
      </c>
      <c r="D23" s="119"/>
      <c r="E23" s="119"/>
      <c r="F23" s="119"/>
      <c r="G23" s="119"/>
      <c r="H23" s="119"/>
    </row>
    <row r="24" spans="1:8" ht="11.25" customHeight="1">
      <c r="A24" s="13"/>
      <c r="B24" s="563">
        <v>9</v>
      </c>
      <c r="C24" s="385" t="s">
        <v>1266</v>
      </c>
      <c r="D24" s="119">
        <v>71590.009787999996</v>
      </c>
      <c r="E24" s="645">
        <v>38689.631999999998</v>
      </c>
      <c r="F24" s="645">
        <v>34299.928999999996</v>
      </c>
      <c r="G24" s="645">
        <v>35733.480000000003</v>
      </c>
      <c r="H24" s="645">
        <v>32058</v>
      </c>
    </row>
    <row r="25" spans="1:8" ht="11.25" customHeight="1">
      <c r="A25" s="13"/>
      <c r="B25" s="563" t="s">
        <v>623</v>
      </c>
      <c r="C25" s="385" t="s">
        <v>1267</v>
      </c>
      <c r="D25" s="119"/>
      <c r="E25" s="645"/>
      <c r="F25" s="645"/>
      <c r="G25" s="645"/>
      <c r="H25" s="645"/>
    </row>
    <row r="26" spans="1:8" ht="11.25" customHeight="1">
      <c r="A26" s="13"/>
      <c r="B26" s="563" t="s">
        <v>1268</v>
      </c>
      <c r="C26" s="385" t="s">
        <v>1269</v>
      </c>
      <c r="D26" s="119">
        <v>390.45630499999999</v>
      </c>
      <c r="E26" s="645"/>
      <c r="F26" s="645"/>
      <c r="G26" s="645"/>
      <c r="H26" s="645"/>
    </row>
    <row r="27" spans="1:8" ht="11.25" customHeight="1">
      <c r="A27" s="13"/>
      <c r="B27" s="563">
        <v>10</v>
      </c>
      <c r="C27" s="385" t="s">
        <v>1270</v>
      </c>
      <c r="D27" s="119">
        <v>-168.347936</v>
      </c>
      <c r="E27" s="645">
        <v>-5670.1549999999997</v>
      </c>
      <c r="F27" s="645">
        <v>-8572.5139999999992</v>
      </c>
      <c r="G27" s="645">
        <v>-23063.883999999998</v>
      </c>
      <c r="H27" s="645">
        <v>-21429</v>
      </c>
    </row>
    <row r="28" spans="1:8">
      <c r="A28" s="13"/>
      <c r="B28" s="563" t="s">
        <v>626</v>
      </c>
      <c r="C28" s="385" t="s">
        <v>1271</v>
      </c>
      <c r="D28" s="119"/>
      <c r="E28" s="119"/>
      <c r="F28" s="119"/>
      <c r="G28" s="119"/>
      <c r="H28" s="119"/>
    </row>
    <row r="29" spans="1:8">
      <c r="A29" s="13"/>
      <c r="B29" s="563" t="s">
        <v>1272</v>
      </c>
      <c r="C29" s="385" t="s">
        <v>1273</v>
      </c>
      <c r="D29" s="119"/>
      <c r="E29" s="119"/>
      <c r="F29" s="119"/>
      <c r="G29" s="119"/>
      <c r="H29" s="119"/>
    </row>
    <row r="30" spans="1:8" ht="11.25" customHeight="1">
      <c r="A30" s="13"/>
      <c r="B30" s="563">
        <v>11</v>
      </c>
      <c r="C30" s="385" t="s">
        <v>1274</v>
      </c>
      <c r="D30" s="119"/>
      <c r="E30" s="119"/>
      <c r="F30" s="119"/>
      <c r="G30" s="119"/>
      <c r="H30" s="119"/>
    </row>
    <row r="31" spans="1:8" ht="11.25" customHeight="1">
      <c r="A31" s="13"/>
      <c r="B31" s="563">
        <v>12</v>
      </c>
      <c r="C31" s="385" t="s">
        <v>1275</v>
      </c>
      <c r="D31" s="119"/>
      <c r="E31" s="119"/>
      <c r="F31" s="119"/>
      <c r="G31" s="119"/>
      <c r="H31" s="119"/>
    </row>
    <row r="32" spans="1:8" s="40" customFormat="1" ht="11.25" customHeight="1">
      <c r="B32" s="647">
        <v>13</v>
      </c>
      <c r="C32" s="646" t="s">
        <v>1276</v>
      </c>
      <c r="D32" s="642">
        <v>135036.08532300001</v>
      </c>
      <c r="E32" s="642">
        <v>84353.057000000001</v>
      </c>
      <c r="F32" s="642">
        <v>77279.801999999996</v>
      </c>
      <c r="G32" s="642">
        <v>67688.88</v>
      </c>
      <c r="H32" s="642">
        <v>55909</v>
      </c>
    </row>
    <row r="33" spans="1:8" ht="15" customHeight="1">
      <c r="A33" s="13"/>
      <c r="B33" s="1356" t="s">
        <v>1277</v>
      </c>
      <c r="C33" s="1356"/>
      <c r="D33" s="1356"/>
      <c r="E33" s="1356"/>
      <c r="F33" s="1356"/>
      <c r="G33" s="1356"/>
      <c r="H33" s="1356"/>
    </row>
    <row r="34" spans="1:8" ht="11.25" customHeight="1">
      <c r="A34" s="13"/>
      <c r="B34" s="563">
        <v>14</v>
      </c>
      <c r="C34" s="385" t="s">
        <v>1278</v>
      </c>
      <c r="D34" s="119">
        <v>143865.73499900001</v>
      </c>
      <c r="E34" s="119">
        <v>177584.158</v>
      </c>
      <c r="F34" s="119">
        <v>132670.408</v>
      </c>
      <c r="G34" s="119">
        <v>133153.802</v>
      </c>
      <c r="H34" s="119">
        <v>147775</v>
      </c>
    </row>
    <row r="35" spans="1:8" ht="11.25" customHeight="1">
      <c r="A35" s="13"/>
      <c r="B35" s="563">
        <v>15</v>
      </c>
      <c r="C35" s="385" t="s">
        <v>1279</v>
      </c>
      <c r="D35" s="119">
        <v>0</v>
      </c>
      <c r="E35" s="119"/>
      <c r="F35" s="119"/>
      <c r="G35" s="119"/>
      <c r="H35" s="119"/>
    </row>
    <row r="36" spans="1:8" ht="11.25" customHeight="1">
      <c r="A36" s="13"/>
      <c r="B36" s="563">
        <v>16</v>
      </c>
      <c r="C36" s="385" t="s">
        <v>1280</v>
      </c>
      <c r="D36" s="119">
        <v>2014.5285019999999</v>
      </c>
      <c r="E36" s="119">
        <v>3740.4769999999999</v>
      </c>
      <c r="F36" s="119">
        <v>2361.1329999999998</v>
      </c>
      <c r="G36" s="119">
        <v>1871.4829999999999</v>
      </c>
      <c r="H36" s="119">
        <v>4096</v>
      </c>
    </row>
    <row r="37" spans="1:8" ht="11.25" customHeight="1">
      <c r="A37" s="13"/>
      <c r="B37" s="563" t="s">
        <v>647</v>
      </c>
      <c r="C37" s="385" t="s">
        <v>1281</v>
      </c>
      <c r="D37" s="119"/>
      <c r="E37" s="119"/>
      <c r="F37" s="119"/>
      <c r="G37" s="119"/>
      <c r="H37" s="119"/>
    </row>
    <row r="38" spans="1:8" ht="11.25" customHeight="1">
      <c r="A38" s="13"/>
      <c r="B38" s="563">
        <v>17</v>
      </c>
      <c r="C38" s="385" t="s">
        <v>1282</v>
      </c>
      <c r="D38" s="119"/>
      <c r="E38" s="119"/>
      <c r="F38" s="119"/>
      <c r="G38" s="119"/>
      <c r="H38" s="119"/>
    </row>
    <row r="39" spans="1:8" ht="11.25" customHeight="1">
      <c r="A39" s="13"/>
      <c r="B39" s="563" t="s">
        <v>1283</v>
      </c>
      <c r="C39" s="385" t="s">
        <v>1284</v>
      </c>
      <c r="D39" s="119"/>
      <c r="E39" s="119"/>
      <c r="F39" s="119"/>
      <c r="G39" s="119"/>
      <c r="H39" s="119"/>
    </row>
    <row r="40" spans="1:8" s="40" customFormat="1" ht="11.25" customHeight="1">
      <c r="B40" s="647">
        <v>18</v>
      </c>
      <c r="C40" s="646" t="s">
        <v>1285</v>
      </c>
      <c r="D40" s="642">
        <v>145880.26350100001</v>
      </c>
      <c r="E40" s="642">
        <v>181324.63500000001</v>
      </c>
      <c r="F40" s="642">
        <v>135031.541</v>
      </c>
      <c r="G40" s="642">
        <v>135025.285</v>
      </c>
      <c r="H40" s="642">
        <v>151871</v>
      </c>
    </row>
    <row r="41" spans="1:8" ht="15" customHeight="1">
      <c r="A41" s="13"/>
      <c r="B41" s="1356" t="s">
        <v>1286</v>
      </c>
      <c r="C41" s="1356"/>
      <c r="D41" s="1356"/>
      <c r="E41" s="1356"/>
      <c r="F41" s="1356"/>
      <c r="G41" s="1356"/>
      <c r="H41" s="1356"/>
    </row>
    <row r="42" spans="1:8" ht="11.25" customHeight="1">
      <c r="A42" s="13"/>
      <c r="B42" s="563">
        <v>19</v>
      </c>
      <c r="C42" s="385" t="s">
        <v>1287</v>
      </c>
      <c r="D42" s="119">
        <v>806719.29879999999</v>
      </c>
      <c r="E42" s="119">
        <v>813584.53899999999</v>
      </c>
      <c r="F42" s="119">
        <v>778420.14899999998</v>
      </c>
      <c r="G42" s="119">
        <v>774593.32799999998</v>
      </c>
      <c r="H42" s="119">
        <v>757139</v>
      </c>
    </row>
    <row r="43" spans="1:8" ht="11.25" customHeight="1">
      <c r="A43" s="13"/>
      <c r="B43" s="563">
        <v>20</v>
      </c>
      <c r="C43" s="385" t="s">
        <v>1288</v>
      </c>
      <c r="D43" s="119">
        <v>-523208.95248699997</v>
      </c>
      <c r="E43" s="119">
        <v>-530882.478</v>
      </c>
      <c r="F43" s="119">
        <v>-507213.57500000001</v>
      </c>
      <c r="G43" s="119">
        <v>-509163.02600000001</v>
      </c>
      <c r="H43" s="119">
        <v>-495613</v>
      </c>
    </row>
    <row r="44" spans="1:8" ht="22.5" customHeight="1">
      <c r="A44" s="13"/>
      <c r="B44" s="216">
        <v>21</v>
      </c>
      <c r="C44" s="385" t="s">
        <v>1289</v>
      </c>
      <c r="D44" s="119">
        <v>-434.166</v>
      </c>
      <c r="E44" s="119"/>
      <c r="F44" s="119"/>
      <c r="G44" s="119"/>
      <c r="H44" s="119"/>
    </row>
    <row r="45" spans="1:8" s="40" customFormat="1" ht="11.25" customHeight="1">
      <c r="B45" s="647">
        <v>22</v>
      </c>
      <c r="C45" s="646" t="s">
        <v>1290</v>
      </c>
      <c r="D45" s="642">
        <v>283076.18031299999</v>
      </c>
      <c r="E45" s="642">
        <v>282702.06</v>
      </c>
      <c r="F45" s="642">
        <v>271206.57400000002</v>
      </c>
      <c r="G45" s="642">
        <v>265430.30200000003</v>
      </c>
      <c r="H45" s="642">
        <v>261526</v>
      </c>
    </row>
    <row r="46" spans="1:8" ht="15" customHeight="1">
      <c r="A46" s="13"/>
      <c r="B46" s="1356" t="s">
        <v>1291</v>
      </c>
      <c r="C46" s="1356"/>
      <c r="D46" s="1356"/>
      <c r="E46" s="1356"/>
      <c r="F46" s="1356"/>
      <c r="G46" s="1356"/>
      <c r="H46" s="1356"/>
    </row>
    <row r="47" spans="1:8" s="40" customFormat="1" ht="11.25" customHeight="1">
      <c r="B47" s="563" t="s">
        <v>584</v>
      </c>
      <c r="C47" s="253" t="s">
        <v>1292</v>
      </c>
      <c r="D47" s="350"/>
      <c r="E47" s="350"/>
      <c r="F47" s="350"/>
      <c r="G47" s="350"/>
      <c r="H47" s="350"/>
    </row>
    <row r="48" spans="1:8" s="40" customFormat="1" ht="11.25" customHeight="1">
      <c r="B48" s="563" t="s">
        <v>1293</v>
      </c>
      <c r="C48" s="253" t="s">
        <v>1294</v>
      </c>
      <c r="D48" s="350"/>
      <c r="E48" s="350"/>
      <c r="F48" s="350"/>
      <c r="G48" s="350"/>
      <c r="H48" s="350"/>
    </row>
    <row r="49" spans="1:11" s="40" customFormat="1" ht="11.25" customHeight="1">
      <c r="B49" s="563" t="s">
        <v>1295</v>
      </c>
      <c r="C49" s="253" t="s">
        <v>1296</v>
      </c>
      <c r="D49" s="350"/>
      <c r="E49" s="350"/>
      <c r="F49" s="350"/>
      <c r="G49" s="350"/>
      <c r="H49" s="350"/>
    </row>
    <row r="50" spans="1:11" s="40" customFormat="1" ht="11.25" customHeight="1">
      <c r="B50" s="563" t="s">
        <v>1297</v>
      </c>
      <c r="C50" s="385" t="s">
        <v>1298</v>
      </c>
      <c r="D50" s="350"/>
      <c r="E50" s="350"/>
      <c r="F50" s="350"/>
      <c r="G50" s="350"/>
      <c r="H50" s="350"/>
    </row>
    <row r="51" spans="1:11" s="40" customFormat="1" ht="11.25" customHeight="1">
      <c r="B51" s="563" t="s">
        <v>1299</v>
      </c>
      <c r="C51" s="385" t="s">
        <v>1300</v>
      </c>
      <c r="D51" s="350"/>
      <c r="E51" s="350"/>
      <c r="F51" s="350"/>
      <c r="G51" s="350"/>
      <c r="H51" s="350"/>
    </row>
    <row r="52" spans="1:11" s="40" customFormat="1" ht="11.25" customHeight="1">
      <c r="B52" s="563" t="s">
        <v>1301</v>
      </c>
      <c r="C52" s="385" t="s">
        <v>1302</v>
      </c>
      <c r="D52" s="350"/>
      <c r="E52" s="350"/>
      <c r="F52" s="350"/>
      <c r="G52" s="350"/>
      <c r="H52" s="350"/>
    </row>
    <row r="53" spans="1:11" s="40" customFormat="1" ht="11.25" customHeight="1">
      <c r="B53" s="563" t="s">
        <v>1303</v>
      </c>
      <c r="C53" s="385" t="s">
        <v>1304</v>
      </c>
      <c r="D53" s="350"/>
      <c r="E53" s="350"/>
      <c r="F53" s="350"/>
      <c r="G53" s="350"/>
      <c r="H53" s="350"/>
    </row>
    <row r="54" spans="1:11" s="40" customFormat="1" ht="11.25" customHeight="1">
      <c r="B54" s="563" t="s">
        <v>1305</v>
      </c>
      <c r="C54" s="385" t="s">
        <v>1306</v>
      </c>
      <c r="D54" s="350"/>
      <c r="E54" s="350"/>
      <c r="F54" s="350"/>
      <c r="G54" s="350"/>
      <c r="H54" s="350"/>
    </row>
    <row r="55" spans="1:11" s="40" customFormat="1" ht="11.25" customHeight="1">
      <c r="B55" s="563" t="s">
        <v>1307</v>
      </c>
      <c r="C55" s="385" t="s">
        <v>1308</v>
      </c>
      <c r="D55" s="350"/>
      <c r="E55" s="350"/>
      <c r="F55" s="350"/>
      <c r="G55" s="350"/>
      <c r="H55" s="350"/>
    </row>
    <row r="56" spans="1:11" s="40" customFormat="1" ht="11.25" customHeight="1">
      <c r="B56" s="563" t="s">
        <v>1309</v>
      </c>
      <c r="C56" s="385" t="s">
        <v>1310</v>
      </c>
      <c r="D56" s="350"/>
      <c r="E56" s="350"/>
      <c r="F56" s="350"/>
      <c r="G56" s="350"/>
      <c r="H56" s="350"/>
    </row>
    <row r="57" spans="1:11" s="40" customFormat="1" ht="11.25" customHeight="1">
      <c r="B57" s="647" t="s">
        <v>1311</v>
      </c>
      <c r="C57" s="646" t="s">
        <v>1312</v>
      </c>
      <c r="D57" s="642"/>
      <c r="E57" s="642"/>
      <c r="F57" s="642"/>
      <c r="G57" s="642"/>
      <c r="H57" s="642"/>
    </row>
    <row r="58" spans="1:11" ht="15" customHeight="1">
      <c r="A58" s="13"/>
      <c r="B58" s="1356" t="s">
        <v>1313</v>
      </c>
      <c r="C58" s="1356"/>
      <c r="D58" s="1356"/>
      <c r="E58" s="1356"/>
      <c r="F58" s="1356"/>
      <c r="G58" s="1356"/>
      <c r="H58" s="1356"/>
    </row>
    <row r="59" spans="1:11" ht="11.25" customHeight="1">
      <c r="A59" s="13"/>
      <c r="B59" s="563">
        <v>23</v>
      </c>
      <c r="C59" s="385" t="s">
        <v>508</v>
      </c>
      <c r="D59" s="119">
        <v>194138.18646699999</v>
      </c>
      <c r="E59" s="119">
        <v>192366</v>
      </c>
      <c r="F59" s="119">
        <v>204400</v>
      </c>
      <c r="G59" s="119">
        <v>194800.62100000001</v>
      </c>
      <c r="H59" s="119">
        <v>192613</v>
      </c>
    </row>
    <row r="60" spans="1:11" ht="11.25" customHeight="1">
      <c r="A60" s="13"/>
      <c r="B60" s="648">
        <v>24</v>
      </c>
      <c r="C60" s="649" t="s">
        <v>1314</v>
      </c>
      <c r="D60" s="650">
        <v>3115491.994105</v>
      </c>
      <c r="E60" s="650">
        <v>3002460</v>
      </c>
      <c r="F60" s="650">
        <v>2788704</v>
      </c>
      <c r="G60" s="650">
        <v>3008963.284</v>
      </c>
      <c r="H60" s="650">
        <v>2952716</v>
      </c>
    </row>
    <row r="61" spans="1:11" ht="15" customHeight="1">
      <c r="A61" s="13"/>
      <c r="B61" s="1356" t="s">
        <v>181</v>
      </c>
      <c r="C61" s="1356"/>
      <c r="D61" s="1356"/>
      <c r="E61" s="1356"/>
      <c r="F61" s="1356"/>
      <c r="G61" s="1356"/>
      <c r="H61" s="1356"/>
    </row>
    <row r="62" spans="1:11" s="2" customFormat="1" ht="11.25" customHeight="1">
      <c r="B62" s="564">
        <v>25</v>
      </c>
      <c r="C62" s="565" t="s">
        <v>181</v>
      </c>
      <c r="D62" s="492">
        <v>6.2313813302791301</v>
      </c>
      <c r="E62" s="492">
        <v>6.4069599999999998</v>
      </c>
      <c r="F62" s="492">
        <v>7.3298123999999998</v>
      </c>
      <c r="G62" s="492">
        <v>6.4740110000000008</v>
      </c>
      <c r="H62" s="492">
        <v>6.5232566399999996</v>
      </c>
      <c r="K62" s="566"/>
    </row>
    <row r="63" spans="1:11" s="2" customFormat="1">
      <c r="B63" s="564">
        <v>26</v>
      </c>
      <c r="C63" s="253" t="s">
        <v>1315</v>
      </c>
      <c r="D63" s="492">
        <v>3</v>
      </c>
      <c r="E63" s="492">
        <v>6</v>
      </c>
      <c r="F63" s="492">
        <v>6</v>
      </c>
      <c r="G63" s="492">
        <v>6</v>
      </c>
      <c r="H63" s="492">
        <v>6</v>
      </c>
      <c r="K63" s="566"/>
    </row>
    <row r="64" spans="1:11" s="2" customFormat="1" ht="11.25" customHeight="1">
      <c r="B64" s="564" t="s">
        <v>1316</v>
      </c>
      <c r="C64" s="565" t="s">
        <v>636</v>
      </c>
      <c r="D64" s="492"/>
      <c r="E64" s="492"/>
      <c r="F64" s="492"/>
      <c r="G64" s="492"/>
      <c r="H64" s="492"/>
      <c r="K64" s="566"/>
    </row>
    <row r="65" spans="1:11" s="2" customFormat="1" ht="11.25" customHeight="1">
      <c r="B65" s="564" t="s">
        <v>1317</v>
      </c>
      <c r="C65" s="793" t="s">
        <v>1318</v>
      </c>
      <c r="D65" s="974"/>
      <c r="E65" s="974"/>
      <c r="F65" s="974"/>
      <c r="G65" s="974"/>
      <c r="H65" s="974"/>
      <c r="K65" s="566"/>
    </row>
    <row r="66" spans="1:11" s="2" customFormat="1" ht="11.25" customHeight="1">
      <c r="B66" s="564">
        <v>27</v>
      </c>
      <c r="C66" s="565" t="s">
        <v>1319</v>
      </c>
      <c r="D66" s="492"/>
      <c r="E66" s="492"/>
      <c r="F66" s="492"/>
      <c r="G66" s="492"/>
      <c r="H66" s="492"/>
      <c r="K66" s="566"/>
    </row>
    <row r="67" spans="1:11" s="2" customFormat="1" ht="11.25" customHeight="1">
      <c r="B67" s="928" t="s">
        <v>346</v>
      </c>
      <c r="C67" s="927" t="s">
        <v>1320</v>
      </c>
      <c r="D67" s="828">
        <v>3</v>
      </c>
      <c r="E67" s="828">
        <v>6</v>
      </c>
      <c r="F67" s="828">
        <v>6</v>
      </c>
      <c r="G67" s="828">
        <v>6</v>
      </c>
      <c r="H67" s="828">
        <v>6</v>
      </c>
      <c r="K67" s="566"/>
    </row>
    <row r="68" spans="1:11">
      <c r="A68" s="25"/>
    </row>
    <row r="69" spans="1:11">
      <c r="A69" s="25"/>
    </row>
    <row r="71" spans="1:11">
      <c r="B71" s="561"/>
      <c r="C71" s="562"/>
      <c r="D71" s="251"/>
      <c r="E71" s="251"/>
      <c r="F71" s="251"/>
      <c r="G71" s="251"/>
      <c r="H71" s="251"/>
    </row>
    <row r="72" spans="1:11">
      <c r="D72" s="19"/>
      <c r="E72" s="19"/>
      <c r="F72" s="19"/>
      <c r="G72" s="19"/>
      <c r="H72" s="19"/>
    </row>
  </sheetData>
  <mergeCells count="11">
    <mergeCell ref="B3:J3"/>
    <mergeCell ref="B7:H7"/>
    <mergeCell ref="B9:E9"/>
    <mergeCell ref="B10:C12"/>
    <mergeCell ref="B13:H13"/>
    <mergeCell ref="B46:H46"/>
    <mergeCell ref="B58:H58"/>
    <mergeCell ref="B61:H61"/>
    <mergeCell ref="B21:H21"/>
    <mergeCell ref="B33:H33"/>
    <mergeCell ref="B41:H41"/>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6"/>
  <sheetViews>
    <sheetView showGridLines="0" showRowColHeaders="0" zoomScaleNormal="100" workbookViewId="0"/>
  </sheetViews>
  <sheetFormatPr baseColWidth="10" defaultColWidth="11.42578125" defaultRowHeight="11.25"/>
  <cols>
    <col min="1" max="1" width="2.5703125" style="20" customWidth="1"/>
    <col min="2" max="2" width="4.85546875" style="48" customWidth="1"/>
    <col min="3" max="3" width="80.140625" style="13" customWidth="1"/>
    <col min="4" max="4" width="15.42578125" style="13" customWidth="1"/>
    <col min="5" max="6" width="13.5703125" style="13" customWidth="1"/>
    <col min="7" max="7" width="145" style="13" customWidth="1"/>
    <col min="8" max="16384" width="11.42578125" style="13"/>
  </cols>
  <sheetData>
    <row r="1" spans="1:12" s="20" customFormat="1" ht="11.25" customHeight="1">
      <c r="A1" s="13"/>
      <c r="B1" s="13"/>
      <c r="C1" s="13"/>
      <c r="D1" s="18"/>
      <c r="E1" s="18"/>
      <c r="F1" s="18"/>
      <c r="G1" s="21"/>
      <c r="H1" s="21"/>
      <c r="I1" s="21"/>
    </row>
    <row r="2" spans="1:12" s="20" customFormat="1" ht="5.25" customHeight="1">
      <c r="A2" s="13"/>
      <c r="B2" s="13"/>
      <c r="C2" s="13"/>
      <c r="D2" s="18"/>
      <c r="E2" s="18"/>
      <c r="F2" s="18"/>
      <c r="G2" s="21"/>
      <c r="H2" s="21"/>
      <c r="I2" s="21"/>
    </row>
    <row r="3" spans="1:12" ht="12.75" customHeight="1">
      <c r="A3" s="12"/>
      <c r="B3" s="1204" t="s">
        <v>287</v>
      </c>
      <c r="C3" s="1360"/>
      <c r="D3" s="384"/>
      <c r="E3" s="384"/>
      <c r="F3" s="384"/>
      <c r="G3" s="384"/>
      <c r="H3" s="384"/>
      <c r="I3" s="384"/>
    </row>
    <row r="4" spans="1:12" s="20" customFormat="1" ht="5.25" customHeight="1">
      <c r="A4" s="13"/>
      <c r="B4" s="13"/>
      <c r="C4" s="13"/>
      <c r="D4" s="18"/>
      <c r="E4" s="18"/>
      <c r="F4" s="18"/>
      <c r="G4" s="21"/>
      <c r="H4" s="21"/>
      <c r="I4" s="21"/>
      <c r="K4" s="13"/>
      <c r="L4" s="13"/>
    </row>
    <row r="5" spans="1:12" s="32" customFormat="1" ht="15.75" customHeight="1">
      <c r="A5" s="14"/>
      <c r="B5" s="15" t="s">
        <v>1321</v>
      </c>
    </row>
    <row r="6" spans="1:12" ht="11.25" customHeight="1">
      <c r="B6" s="291"/>
      <c r="C6" s="48"/>
      <c r="D6" s="48"/>
      <c r="E6" s="48"/>
      <c r="F6" s="48"/>
      <c r="G6" s="48"/>
      <c r="H6" s="48"/>
      <c r="I6" s="48"/>
    </row>
    <row r="7" spans="1:12" ht="11.25" customHeight="1">
      <c r="B7" s="1207" t="s">
        <v>1322</v>
      </c>
      <c r="C7" s="1323"/>
      <c r="D7" s="1323"/>
      <c r="E7" s="1323"/>
      <c r="F7" s="252"/>
      <c r="G7" s="48"/>
      <c r="H7" s="48"/>
      <c r="I7" s="48"/>
    </row>
    <row r="8" spans="1:12" ht="11.25" customHeight="1">
      <c r="B8" s="385"/>
      <c r="C8" s="252"/>
      <c r="D8" s="252"/>
      <c r="E8" s="252"/>
      <c r="F8" s="252"/>
      <c r="G8" s="48"/>
      <c r="H8" s="48"/>
      <c r="I8" s="48"/>
    </row>
    <row r="9" spans="1:12" ht="11.25" customHeight="1">
      <c r="A9" s="17"/>
      <c r="B9" s="1358" t="s">
        <v>290</v>
      </c>
      <c r="C9" s="1358"/>
      <c r="D9" s="321" t="s">
        <v>484</v>
      </c>
      <c r="E9" s="321" t="s">
        <v>486</v>
      </c>
      <c r="F9" s="48"/>
      <c r="H9" s="49"/>
    </row>
    <row r="10" spans="1:12" ht="11.25" customHeight="1">
      <c r="A10" s="17"/>
      <c r="B10" s="1359"/>
      <c r="C10" s="1359"/>
      <c r="D10" s="353">
        <v>2022</v>
      </c>
      <c r="E10" s="353">
        <v>2021</v>
      </c>
      <c r="F10" s="142"/>
      <c r="H10" s="291"/>
    </row>
    <row r="11" spans="1:12" ht="11.25" customHeight="1">
      <c r="A11" s="13"/>
      <c r="B11" s="49" t="s">
        <v>1323</v>
      </c>
      <c r="C11" s="291"/>
      <c r="D11" s="913"/>
      <c r="E11" s="913"/>
      <c r="F11" s="143"/>
    </row>
    <row r="12" spans="1:12" ht="11.25" customHeight="1">
      <c r="A12" s="13"/>
      <c r="B12" s="216" t="s">
        <v>1085</v>
      </c>
      <c r="C12" s="643" t="s">
        <v>1324</v>
      </c>
      <c r="D12" s="350">
        <v>2572498.39404502</v>
      </c>
      <c r="E12" s="350">
        <v>2320057</v>
      </c>
      <c r="F12" s="119"/>
      <c r="G12" s="308"/>
    </row>
    <row r="13" spans="1:12" ht="11.25" customHeight="1">
      <c r="A13" s="13"/>
      <c r="B13" s="216" t="s">
        <v>1087</v>
      </c>
      <c r="C13" s="141" t="s">
        <v>1325</v>
      </c>
      <c r="D13" s="119">
        <v>71058.008956999998</v>
      </c>
      <c r="E13" s="119">
        <v>61490</v>
      </c>
      <c r="F13" s="119"/>
      <c r="G13" s="309"/>
    </row>
    <row r="14" spans="1:12" ht="11.25" customHeight="1">
      <c r="A14" s="13"/>
      <c r="B14" s="216" t="s">
        <v>1326</v>
      </c>
      <c r="C14" s="141" t="s">
        <v>1327</v>
      </c>
      <c r="D14" s="119">
        <v>2501440.38508802</v>
      </c>
      <c r="E14" s="119">
        <v>2258567</v>
      </c>
      <c r="F14" s="119"/>
      <c r="G14" s="310"/>
    </row>
    <row r="15" spans="1:12" ht="11.25" customHeight="1">
      <c r="A15" s="13"/>
      <c r="B15" s="216" t="s">
        <v>1328</v>
      </c>
      <c r="C15" s="351" t="s">
        <v>682</v>
      </c>
      <c r="D15" s="119">
        <v>45493.6558332489</v>
      </c>
      <c r="E15" s="119">
        <v>33475</v>
      </c>
      <c r="F15" s="119"/>
      <c r="G15" s="309"/>
      <c r="H15" s="32"/>
    </row>
    <row r="16" spans="1:12" ht="11.25" customHeight="1">
      <c r="A16" s="13"/>
      <c r="B16" s="216" t="s">
        <v>1329</v>
      </c>
      <c r="C16" s="352" t="s">
        <v>1330</v>
      </c>
      <c r="D16" s="119">
        <v>536373.74090743496</v>
      </c>
      <c r="E16" s="119">
        <v>463633</v>
      </c>
      <c r="F16" s="119"/>
      <c r="G16" s="309"/>
    </row>
    <row r="17" spans="1:12" ht="11.25" customHeight="1">
      <c r="A17" s="13"/>
      <c r="B17" s="216" t="s">
        <v>1331</v>
      </c>
      <c r="C17" s="352" t="s">
        <v>1332</v>
      </c>
      <c r="D17" s="119">
        <v>3677.27554651432</v>
      </c>
      <c r="E17" s="119">
        <v>5457</v>
      </c>
      <c r="F17" s="119"/>
      <c r="G17" s="309"/>
    </row>
    <row r="18" spans="1:12" ht="11.25" customHeight="1">
      <c r="A18" s="13"/>
      <c r="B18" s="216" t="s">
        <v>1333</v>
      </c>
      <c r="C18" s="351" t="s">
        <v>548</v>
      </c>
      <c r="D18" s="119">
        <v>24456.037390901201</v>
      </c>
      <c r="E18" s="119">
        <v>23057</v>
      </c>
      <c r="F18" s="119"/>
      <c r="G18" s="309"/>
    </row>
    <row r="19" spans="1:12" ht="11.25" customHeight="1">
      <c r="A19" s="13"/>
      <c r="B19" s="216" t="s">
        <v>1334</v>
      </c>
      <c r="C19" s="351" t="s">
        <v>1335</v>
      </c>
      <c r="D19" s="119">
        <v>913912.69067493104</v>
      </c>
      <c r="E19" s="119">
        <v>823434</v>
      </c>
      <c r="F19" s="119"/>
      <c r="G19" s="309"/>
    </row>
    <row r="20" spans="1:12" ht="11.25" customHeight="1">
      <c r="A20" s="13"/>
      <c r="B20" s="216" t="s">
        <v>1336</v>
      </c>
      <c r="C20" s="351" t="s">
        <v>669</v>
      </c>
      <c r="D20" s="119">
        <v>87728.33183412769</v>
      </c>
      <c r="E20" s="119">
        <v>82422</v>
      </c>
      <c r="F20" s="119"/>
      <c r="G20" s="309"/>
    </row>
    <row r="21" spans="1:12" ht="11.25" customHeight="1">
      <c r="A21" s="13"/>
      <c r="B21" s="216" t="s">
        <v>1337</v>
      </c>
      <c r="C21" s="351" t="s">
        <v>677</v>
      </c>
      <c r="D21" s="119">
        <v>838022.99378112995</v>
      </c>
      <c r="E21" s="119">
        <v>750082</v>
      </c>
      <c r="F21" s="119"/>
      <c r="G21" s="309"/>
    </row>
    <row r="22" spans="1:12" ht="11.25" customHeight="1">
      <c r="A22" s="13"/>
      <c r="B22" s="216" t="s">
        <v>1338</v>
      </c>
      <c r="C22" s="351" t="s">
        <v>680</v>
      </c>
      <c r="D22" s="119">
        <v>2886.4870125185598</v>
      </c>
      <c r="E22" s="119">
        <v>2888</v>
      </c>
      <c r="F22" s="119"/>
      <c r="G22" s="309"/>
    </row>
    <row r="23" spans="1:12" ht="11.25" customHeight="1">
      <c r="A23" s="13"/>
      <c r="B23" s="785" t="s">
        <v>1339</v>
      </c>
      <c r="C23" s="765" t="s">
        <v>1340</v>
      </c>
      <c r="D23" s="650">
        <v>48889.172107214799</v>
      </c>
      <c r="E23" s="650">
        <v>74119</v>
      </c>
      <c r="F23" s="119"/>
      <c r="G23" s="309"/>
    </row>
    <row r="24" spans="1:12" ht="11.25" customHeight="1">
      <c r="A24" s="13"/>
    </row>
    <row r="25" spans="1:12" ht="21" customHeight="1">
      <c r="A25" s="13"/>
    </row>
    <row r="26" spans="1:12">
      <c r="A26" s="13"/>
    </row>
    <row r="27" spans="1:12">
      <c r="A27" s="13"/>
    </row>
    <row r="28" spans="1:12">
      <c r="A28" s="13"/>
    </row>
    <row r="29" spans="1:12">
      <c r="A29" s="13"/>
    </row>
    <row r="30" spans="1:12">
      <c r="A30" s="13"/>
    </row>
    <row r="31" spans="1:12" s="48" customFormat="1">
      <c r="A31" s="13"/>
      <c r="C31" s="13"/>
      <c r="D31" s="13"/>
      <c r="E31" s="13"/>
      <c r="F31" s="13"/>
      <c r="G31" s="13"/>
      <c r="H31" s="13"/>
      <c r="I31" s="13"/>
      <c r="J31" s="13"/>
      <c r="K31" s="13"/>
      <c r="L31" s="13"/>
    </row>
    <row r="32" spans="1:12" s="48" customFormat="1">
      <c r="A32" s="13"/>
      <c r="C32" s="13"/>
      <c r="D32" s="13"/>
      <c r="E32" s="13"/>
      <c r="F32" s="13"/>
      <c r="G32" s="13"/>
      <c r="H32" s="13"/>
      <c r="I32" s="13"/>
      <c r="J32" s="13"/>
      <c r="K32" s="13"/>
      <c r="L32" s="13"/>
    </row>
    <row r="33" spans="1:12" s="48" customFormat="1">
      <c r="A33" s="13"/>
      <c r="C33" s="13"/>
      <c r="D33" s="13"/>
      <c r="E33" s="13"/>
      <c r="F33" s="13"/>
      <c r="G33" s="13"/>
      <c r="H33" s="13"/>
      <c r="I33" s="13"/>
      <c r="J33" s="13"/>
      <c r="K33" s="13"/>
      <c r="L33" s="13"/>
    </row>
    <row r="34" spans="1:12" s="48" customFormat="1">
      <c r="A34" s="13"/>
      <c r="C34" s="13"/>
      <c r="D34" s="13"/>
      <c r="E34" s="13"/>
      <c r="F34" s="13"/>
      <c r="G34" s="13"/>
      <c r="H34" s="13"/>
      <c r="I34" s="13"/>
      <c r="J34" s="13"/>
      <c r="K34" s="13"/>
      <c r="L34" s="13"/>
    </row>
    <row r="35" spans="1:12" s="48" customFormat="1">
      <c r="A35" s="13"/>
      <c r="C35" s="13"/>
      <c r="D35" s="13"/>
      <c r="E35" s="13"/>
      <c r="F35" s="13"/>
      <c r="G35" s="13"/>
      <c r="H35" s="13"/>
      <c r="I35" s="13"/>
      <c r="J35" s="13"/>
      <c r="K35" s="13"/>
      <c r="L35" s="13"/>
    </row>
    <row r="36" spans="1:12" s="48" customFormat="1">
      <c r="A36" s="13"/>
      <c r="C36" s="13"/>
      <c r="D36" s="13"/>
      <c r="E36" s="13"/>
      <c r="F36" s="13"/>
      <c r="G36" s="13"/>
      <c r="H36" s="13"/>
      <c r="I36" s="13"/>
      <c r="J36" s="13"/>
      <c r="K36" s="13"/>
      <c r="L36" s="13"/>
    </row>
    <row r="37" spans="1:12" s="48" customFormat="1">
      <c r="A37" s="13"/>
      <c r="C37" s="13"/>
      <c r="D37" s="13"/>
      <c r="E37" s="13"/>
      <c r="F37" s="13"/>
      <c r="G37" s="13"/>
      <c r="H37" s="13"/>
      <c r="I37" s="13"/>
      <c r="J37" s="13"/>
      <c r="K37" s="13"/>
      <c r="L37" s="13"/>
    </row>
    <row r="38" spans="1:12" s="48" customFormat="1">
      <c r="A38" s="13"/>
      <c r="C38" s="13"/>
      <c r="D38" s="13"/>
      <c r="E38" s="13"/>
      <c r="F38" s="13"/>
      <c r="G38" s="13"/>
      <c r="H38" s="13"/>
      <c r="I38" s="13"/>
      <c r="J38" s="13"/>
      <c r="K38" s="13"/>
      <c r="L38" s="13"/>
    </row>
    <row r="39" spans="1:12" s="48" customFormat="1">
      <c r="A39" s="13"/>
      <c r="C39" s="13"/>
      <c r="D39" s="13"/>
      <c r="E39" s="13"/>
      <c r="F39" s="13"/>
      <c r="G39" s="13"/>
      <c r="H39" s="13"/>
      <c r="I39" s="13"/>
      <c r="J39" s="13"/>
      <c r="K39" s="13"/>
      <c r="L39" s="13"/>
    </row>
    <row r="40" spans="1:12" s="48" customFormat="1">
      <c r="A40" s="13"/>
      <c r="C40" s="13"/>
      <c r="D40" s="13"/>
      <c r="E40" s="13"/>
      <c r="F40" s="13"/>
      <c r="G40" s="13"/>
      <c r="H40" s="13"/>
      <c r="I40" s="13"/>
      <c r="J40" s="13"/>
      <c r="K40" s="13"/>
      <c r="L40" s="13"/>
    </row>
    <row r="41" spans="1:12" s="48" customFormat="1">
      <c r="A41" s="13"/>
      <c r="C41" s="13"/>
      <c r="D41" s="13"/>
      <c r="E41" s="13"/>
      <c r="F41" s="13"/>
      <c r="G41" s="13"/>
      <c r="H41" s="13"/>
      <c r="I41" s="13"/>
      <c r="J41" s="13"/>
      <c r="K41" s="13"/>
      <c r="L41" s="13"/>
    </row>
    <row r="42" spans="1:12" s="48" customFormat="1">
      <c r="A42" s="13"/>
      <c r="C42" s="13"/>
      <c r="D42" s="13"/>
      <c r="E42" s="13"/>
      <c r="F42" s="13"/>
      <c r="G42" s="13"/>
      <c r="H42" s="13"/>
      <c r="I42" s="13"/>
      <c r="J42" s="13"/>
      <c r="K42" s="13"/>
      <c r="L42" s="13"/>
    </row>
    <row r="43" spans="1:12" s="48" customFormat="1">
      <c r="A43" s="13"/>
      <c r="C43" s="13"/>
      <c r="D43" s="13"/>
      <c r="E43" s="13"/>
      <c r="F43" s="13"/>
      <c r="G43" s="13"/>
      <c r="H43" s="13"/>
      <c r="I43" s="13"/>
      <c r="J43" s="13"/>
      <c r="K43" s="13"/>
      <c r="L43" s="13"/>
    </row>
    <row r="44" spans="1:12" s="48" customFormat="1">
      <c r="A44" s="13"/>
      <c r="C44" s="13"/>
      <c r="D44" s="13"/>
      <c r="E44" s="13"/>
      <c r="F44" s="13"/>
      <c r="G44" s="13"/>
      <c r="H44" s="13"/>
      <c r="I44" s="13"/>
      <c r="J44" s="13"/>
      <c r="K44" s="13"/>
      <c r="L44" s="13"/>
    </row>
    <row r="45" spans="1:12" s="48" customFormat="1">
      <c r="A45" s="13"/>
      <c r="C45" s="13"/>
      <c r="D45" s="13"/>
      <c r="E45" s="13"/>
      <c r="F45" s="13"/>
      <c r="G45" s="13"/>
      <c r="H45" s="13"/>
      <c r="I45" s="13"/>
      <c r="J45" s="13"/>
      <c r="K45" s="13"/>
      <c r="L45" s="13"/>
    </row>
    <row r="46" spans="1:12" s="48" customFormat="1">
      <c r="A46" s="13"/>
      <c r="C46" s="13"/>
      <c r="D46" s="13"/>
      <c r="E46" s="13"/>
      <c r="F46" s="13"/>
      <c r="G46" s="13"/>
      <c r="H46" s="13"/>
      <c r="I46" s="13"/>
      <c r="J46" s="13"/>
      <c r="K46" s="13"/>
      <c r="L46" s="13"/>
    </row>
    <row r="47" spans="1:12" s="48" customFormat="1">
      <c r="A47" s="13"/>
      <c r="C47" s="13"/>
      <c r="D47" s="13"/>
      <c r="E47" s="13"/>
      <c r="F47" s="13"/>
      <c r="G47" s="13"/>
      <c r="H47" s="13"/>
      <c r="I47" s="13"/>
      <c r="J47" s="13"/>
      <c r="K47" s="13"/>
      <c r="L47" s="13"/>
    </row>
    <row r="48" spans="1:12" s="48" customFormat="1">
      <c r="A48" s="13"/>
      <c r="C48" s="13"/>
      <c r="D48" s="13"/>
      <c r="E48" s="13"/>
      <c r="F48" s="13"/>
      <c r="G48" s="13"/>
      <c r="H48" s="13"/>
      <c r="I48" s="13"/>
      <c r="J48" s="13"/>
      <c r="K48" s="13"/>
      <c r="L48" s="13"/>
    </row>
    <row r="55" spans="1:12" s="48" customFormat="1">
      <c r="A55" s="22"/>
      <c r="C55" s="13"/>
      <c r="D55" s="13"/>
      <c r="E55" s="13"/>
      <c r="F55" s="13"/>
      <c r="G55" s="13"/>
      <c r="H55" s="13"/>
      <c r="I55" s="13"/>
      <c r="J55" s="13"/>
      <c r="K55" s="13"/>
      <c r="L55" s="13"/>
    </row>
    <row r="56" spans="1:12" s="48" customFormat="1">
      <c r="A56" s="22"/>
      <c r="C56" s="13"/>
      <c r="D56" s="13"/>
      <c r="E56" s="13"/>
      <c r="F56" s="13"/>
      <c r="G56" s="13"/>
      <c r="H56" s="13"/>
      <c r="I56" s="13"/>
      <c r="J56" s="13"/>
      <c r="K56" s="13"/>
      <c r="L56" s="13"/>
    </row>
    <row r="57" spans="1:12" s="48" customFormat="1">
      <c r="A57" s="23"/>
      <c r="C57" s="13"/>
      <c r="D57" s="13"/>
      <c r="E57" s="13"/>
      <c r="F57" s="13"/>
      <c r="G57" s="13"/>
      <c r="H57" s="13"/>
      <c r="I57" s="13"/>
      <c r="J57" s="13"/>
      <c r="K57" s="13"/>
      <c r="L57" s="13"/>
    </row>
    <row r="58" spans="1:12" s="48" customFormat="1">
      <c r="A58" s="13"/>
      <c r="C58" s="13"/>
      <c r="D58" s="13"/>
      <c r="E58" s="13"/>
      <c r="F58" s="13"/>
      <c r="G58" s="13"/>
      <c r="H58" s="13"/>
      <c r="I58" s="13"/>
      <c r="J58" s="13"/>
      <c r="K58" s="13"/>
      <c r="L58" s="13"/>
    </row>
    <row r="59" spans="1:12" s="48" customFormat="1">
      <c r="A59" s="13"/>
      <c r="C59" s="13"/>
      <c r="D59" s="13"/>
      <c r="E59" s="13"/>
      <c r="F59" s="13"/>
      <c r="G59" s="13"/>
      <c r="H59" s="13"/>
      <c r="I59" s="13"/>
      <c r="J59" s="13"/>
      <c r="K59" s="13"/>
      <c r="L59" s="13"/>
    </row>
    <row r="60" spans="1:12" s="48" customFormat="1">
      <c r="A60" s="13"/>
      <c r="C60" s="13"/>
      <c r="D60" s="13"/>
      <c r="E60" s="13"/>
      <c r="F60" s="13"/>
      <c r="G60" s="13"/>
      <c r="H60" s="13"/>
      <c r="I60" s="13"/>
      <c r="J60" s="13"/>
      <c r="K60" s="13"/>
      <c r="L60" s="13"/>
    </row>
    <row r="61" spans="1:12" s="48" customFormat="1">
      <c r="A61" s="13"/>
      <c r="C61" s="13"/>
      <c r="D61" s="13"/>
      <c r="E61" s="13"/>
      <c r="F61" s="13"/>
      <c r="G61" s="13"/>
      <c r="H61" s="13"/>
      <c r="I61" s="13"/>
      <c r="J61" s="13"/>
      <c r="K61" s="13"/>
      <c r="L61" s="13"/>
    </row>
    <row r="62" spans="1:12" s="48" customFormat="1">
      <c r="A62" s="13"/>
      <c r="C62" s="13"/>
      <c r="D62" s="13"/>
      <c r="E62" s="13"/>
      <c r="F62" s="13"/>
      <c r="G62" s="13"/>
      <c r="H62" s="13"/>
      <c r="I62" s="13"/>
      <c r="J62" s="13"/>
      <c r="K62" s="13"/>
      <c r="L62" s="13"/>
    </row>
    <row r="63" spans="1:12" s="48" customFormat="1">
      <c r="A63" s="13"/>
      <c r="C63" s="13"/>
      <c r="D63" s="13"/>
      <c r="E63" s="13"/>
      <c r="F63" s="13"/>
      <c r="G63" s="13"/>
      <c r="H63" s="13"/>
      <c r="I63" s="13"/>
      <c r="J63" s="13"/>
      <c r="K63" s="13"/>
      <c r="L63" s="13"/>
    </row>
    <row r="64" spans="1:12" s="48" customFormat="1">
      <c r="A64" s="13"/>
      <c r="C64" s="13"/>
      <c r="D64" s="13"/>
      <c r="E64" s="13"/>
      <c r="F64" s="13"/>
      <c r="G64" s="13"/>
      <c r="H64" s="13"/>
      <c r="I64" s="13"/>
      <c r="J64" s="13"/>
      <c r="K64" s="13"/>
      <c r="L64" s="13"/>
    </row>
    <row r="65" spans="1:12" s="48" customFormat="1">
      <c r="A65" s="13"/>
      <c r="C65" s="13"/>
      <c r="D65" s="13"/>
      <c r="E65" s="13"/>
      <c r="F65" s="13"/>
      <c r="G65" s="13"/>
      <c r="H65" s="13"/>
      <c r="I65" s="13"/>
      <c r="J65" s="13"/>
      <c r="K65" s="13"/>
      <c r="L65" s="13"/>
    </row>
    <row r="66" spans="1:12" s="48" customFormat="1">
      <c r="A66" s="25"/>
      <c r="C66" s="13"/>
      <c r="D66" s="13"/>
      <c r="E66" s="13"/>
      <c r="F66" s="13"/>
      <c r="G66" s="13"/>
      <c r="H66" s="13"/>
      <c r="I66" s="13"/>
      <c r="J66" s="13"/>
      <c r="K66" s="13"/>
      <c r="L66" s="13"/>
    </row>
    <row r="67" spans="1:12" s="48" customFormat="1">
      <c r="A67" s="25"/>
      <c r="C67" s="13"/>
      <c r="D67" s="13"/>
      <c r="E67" s="13"/>
      <c r="F67" s="13"/>
      <c r="G67" s="13"/>
      <c r="H67" s="13"/>
      <c r="I67" s="13"/>
      <c r="J67" s="13"/>
      <c r="K67" s="13"/>
      <c r="L67" s="13"/>
    </row>
    <row r="68" spans="1:12" s="48" customFormat="1">
      <c r="A68" s="25"/>
      <c r="C68" s="13"/>
      <c r="D68" s="13"/>
      <c r="E68" s="13"/>
      <c r="F68" s="13"/>
      <c r="G68" s="13"/>
      <c r="H68" s="13"/>
      <c r="I68" s="13"/>
      <c r="J68" s="13"/>
      <c r="K68" s="13"/>
      <c r="L68" s="13"/>
    </row>
    <row r="69" spans="1:12" s="48" customFormat="1">
      <c r="A69" s="25"/>
      <c r="C69" s="13"/>
      <c r="D69" s="13"/>
      <c r="E69" s="13"/>
      <c r="F69" s="13"/>
      <c r="G69" s="13"/>
      <c r="H69" s="13"/>
      <c r="I69" s="13"/>
      <c r="J69" s="13"/>
      <c r="K69" s="13"/>
      <c r="L69" s="13"/>
    </row>
    <row r="70" spans="1:12" s="48" customFormat="1">
      <c r="A70" s="25"/>
      <c r="C70" s="13"/>
      <c r="D70" s="13"/>
      <c r="E70" s="13"/>
      <c r="F70" s="13"/>
      <c r="G70" s="13"/>
      <c r="H70" s="13"/>
      <c r="I70" s="13"/>
      <c r="J70" s="13"/>
      <c r="K70" s="13"/>
      <c r="L70" s="13"/>
    </row>
    <row r="71" spans="1:12" s="48" customFormat="1">
      <c r="A71" s="25"/>
      <c r="C71" s="13"/>
      <c r="D71" s="13"/>
      <c r="E71" s="13"/>
      <c r="F71" s="13"/>
      <c r="G71" s="13"/>
      <c r="H71" s="13"/>
      <c r="I71" s="13"/>
      <c r="J71" s="13"/>
      <c r="K71" s="13"/>
      <c r="L71" s="13"/>
    </row>
    <row r="72" spans="1:12" s="48" customFormat="1">
      <c r="A72" s="25"/>
      <c r="C72" s="13"/>
      <c r="D72" s="13"/>
      <c r="E72" s="13"/>
      <c r="F72" s="13"/>
      <c r="G72" s="13"/>
      <c r="H72" s="13"/>
      <c r="I72" s="13"/>
      <c r="J72" s="13"/>
      <c r="K72" s="13"/>
      <c r="L72" s="13"/>
    </row>
    <row r="73" spans="1:12" s="48" customFormat="1">
      <c r="A73" s="25"/>
      <c r="C73" s="13"/>
      <c r="D73" s="13"/>
      <c r="E73" s="13"/>
      <c r="F73" s="13"/>
      <c r="G73" s="13"/>
      <c r="H73" s="13"/>
      <c r="I73" s="13"/>
      <c r="J73" s="13"/>
      <c r="K73" s="13"/>
      <c r="L73" s="13"/>
    </row>
    <row r="74" spans="1:12" s="48" customFormat="1">
      <c r="A74" s="20"/>
      <c r="C74" s="13"/>
      <c r="D74" s="13"/>
      <c r="E74" s="13"/>
      <c r="F74" s="13"/>
      <c r="G74" s="13"/>
      <c r="H74" s="13"/>
      <c r="I74" s="13"/>
      <c r="J74" s="13"/>
      <c r="K74" s="13"/>
      <c r="L74" s="13"/>
    </row>
    <row r="75" spans="1:12" s="48" customFormat="1">
      <c r="A75" s="20"/>
      <c r="C75" s="13"/>
      <c r="D75" s="13"/>
      <c r="E75" s="13"/>
      <c r="F75" s="13"/>
      <c r="G75" s="13"/>
      <c r="H75" s="13"/>
      <c r="I75" s="13"/>
      <c r="J75" s="13"/>
      <c r="K75" s="13"/>
      <c r="L75" s="13"/>
    </row>
    <row r="76" spans="1:12" s="48" customFormat="1">
      <c r="A76" s="20"/>
      <c r="C76" s="13"/>
      <c r="D76" s="13"/>
      <c r="E76" s="13"/>
      <c r="F76" s="13"/>
      <c r="G76" s="13"/>
      <c r="H76" s="13"/>
      <c r="I76" s="13"/>
      <c r="J76" s="13"/>
      <c r="K76" s="13"/>
      <c r="L76" s="13"/>
    </row>
  </sheetData>
  <mergeCells count="3">
    <mergeCell ref="B7:E7"/>
    <mergeCell ref="B9:C10"/>
    <mergeCell ref="B3:C3"/>
  </mergeCells>
  <phoneticPr fontId="296"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dimension ref="A1:N98"/>
  <sheetViews>
    <sheetView showGridLines="0" showRowColHeaders="0" zoomScaleNormal="100" workbookViewId="0"/>
  </sheetViews>
  <sheetFormatPr baseColWidth="10" defaultColWidth="11.42578125" defaultRowHeight="11.25"/>
  <cols>
    <col min="1" max="1" width="2.5703125" style="20" customWidth="1"/>
    <col min="2" max="2" width="4.85546875" style="32" customWidth="1"/>
    <col min="3" max="3" width="59" style="32" customWidth="1"/>
    <col min="4" max="7" width="12.28515625" style="32" customWidth="1"/>
    <col min="8" max="8" width="1.42578125" style="3" customWidth="1"/>
    <col min="9" max="12" width="12.28515625" style="32" customWidth="1"/>
    <col min="13" max="13" width="13" style="32" bestFit="1" customWidth="1"/>
    <col min="14" max="16384" width="11.42578125" style="32"/>
  </cols>
  <sheetData>
    <row r="1" spans="1:14" s="11" customFormat="1" ht="11.25" customHeight="1">
      <c r="A1" s="8"/>
      <c r="B1" s="8"/>
      <c r="C1" s="8"/>
      <c r="D1" s="9"/>
      <c r="E1" s="9"/>
      <c r="F1" s="9"/>
      <c r="G1" s="9"/>
      <c r="H1" s="560"/>
      <c r="I1" s="9"/>
      <c r="J1" s="9"/>
      <c r="K1" s="9"/>
      <c r="L1" s="9"/>
    </row>
    <row r="2" spans="1:14" s="11" customFormat="1" ht="5.25" customHeight="1">
      <c r="A2" s="8"/>
      <c r="B2" s="8"/>
      <c r="C2" s="8"/>
      <c r="D2" s="9"/>
      <c r="E2" s="9"/>
      <c r="F2" s="9"/>
      <c r="G2" s="9"/>
      <c r="H2" s="560"/>
      <c r="I2" s="9"/>
      <c r="J2" s="9"/>
      <c r="K2" s="9"/>
      <c r="L2" s="9"/>
    </row>
    <row r="3" spans="1:14" s="13" customFormat="1" ht="12.75" customHeight="1">
      <c r="A3" s="12"/>
      <c r="B3" s="1204" t="s">
        <v>287</v>
      </c>
      <c r="C3" s="1204"/>
      <c r="D3" s="1204"/>
      <c r="E3" s="1204"/>
      <c r="F3" s="1204"/>
      <c r="G3" s="1204"/>
      <c r="H3" s="1204"/>
      <c r="I3" s="1204"/>
      <c r="J3" s="1204"/>
      <c r="K3" s="1204"/>
      <c r="L3" s="1204"/>
    </row>
    <row r="4" spans="1:14" s="11" customFormat="1" ht="5.25" customHeight="1">
      <c r="A4" s="8"/>
      <c r="B4" s="8"/>
      <c r="C4" s="8"/>
      <c r="D4" s="9"/>
      <c r="E4" s="9"/>
      <c r="F4" s="9"/>
      <c r="G4" s="9"/>
      <c r="H4" s="560"/>
      <c r="I4" s="9"/>
      <c r="J4" s="9"/>
      <c r="K4" s="9"/>
      <c r="L4" s="9"/>
      <c r="M4" s="8"/>
      <c r="N4" s="8"/>
    </row>
    <row r="5" spans="1:14" s="7" customFormat="1" ht="15.75" customHeight="1">
      <c r="A5" s="14"/>
      <c r="B5" s="15" t="s">
        <v>1341</v>
      </c>
      <c r="H5"/>
    </row>
    <row r="6" spans="1:14" s="7" customFormat="1" ht="11.25" customHeight="1">
      <c r="A6" s="14"/>
      <c r="B6" s="15"/>
      <c r="H6"/>
    </row>
    <row r="7" spans="1:14" customFormat="1" ht="22.5" customHeight="1">
      <c r="A7" s="559"/>
      <c r="B7" s="1357" t="s">
        <v>1342</v>
      </c>
      <c r="C7" s="1357"/>
      <c r="D7" s="1357"/>
      <c r="E7" s="1357"/>
      <c r="F7" s="1357"/>
      <c r="G7" s="1357"/>
      <c r="H7" s="1306"/>
      <c r="I7" s="1306"/>
      <c r="J7" s="1306"/>
      <c r="K7" s="1306"/>
      <c r="L7" s="1306"/>
    </row>
    <row r="8" spans="1:14" customFormat="1" ht="11.25" customHeight="1">
      <c r="A8" s="559"/>
      <c r="B8" s="207"/>
      <c r="C8" s="207"/>
      <c r="D8" s="207"/>
      <c r="E8" s="207"/>
      <c r="F8" s="207"/>
      <c r="G8" s="207"/>
      <c r="H8" s="478"/>
      <c r="I8" s="478"/>
      <c r="J8" s="478"/>
      <c r="K8" s="478"/>
      <c r="L8" s="478"/>
    </row>
    <row r="9" spans="1:14" s="42" customFormat="1" ht="11.25" customHeight="1">
      <c r="A9" s="461"/>
      <c r="D9" s="1122" t="s">
        <v>598</v>
      </c>
      <c r="E9" s="1122" t="s">
        <v>1343</v>
      </c>
      <c r="F9" s="1122" t="s">
        <v>1344</v>
      </c>
      <c r="G9" s="1122" t="s">
        <v>1345</v>
      </c>
      <c r="H9" s="1068"/>
      <c r="I9" s="1122" t="s">
        <v>1346</v>
      </c>
      <c r="J9" s="1122" t="s">
        <v>1347</v>
      </c>
      <c r="K9" s="1122" t="s">
        <v>1348</v>
      </c>
      <c r="L9" s="1122" t="s">
        <v>1349</v>
      </c>
    </row>
    <row r="10" spans="1:14" ht="11.25" customHeight="1">
      <c r="A10" s="17"/>
      <c r="B10" s="558"/>
      <c r="C10" s="558"/>
      <c r="D10" s="1339" t="s">
        <v>1350</v>
      </c>
      <c r="E10" s="1339"/>
      <c r="F10" s="1339"/>
      <c r="G10" s="1339"/>
      <c r="H10" s="89"/>
      <c r="I10" s="1339" t="s">
        <v>1351</v>
      </c>
      <c r="J10" s="1339"/>
      <c r="K10" s="1339"/>
      <c r="L10" s="1339"/>
    </row>
    <row r="11" spans="1:14" ht="11.25" customHeight="1">
      <c r="A11" s="17"/>
      <c r="B11" s="390"/>
      <c r="C11" s="390"/>
      <c r="D11" s="557" t="s">
        <v>484</v>
      </c>
      <c r="E11" s="557" t="s">
        <v>485</v>
      </c>
      <c r="F11" s="557" t="s">
        <v>486</v>
      </c>
      <c r="G11" s="557" t="s">
        <v>1049</v>
      </c>
      <c r="H11" s="89"/>
      <c r="I11" s="557" t="s">
        <v>484</v>
      </c>
      <c r="J11" s="557" t="s">
        <v>485</v>
      </c>
      <c r="K11" s="557" t="s">
        <v>486</v>
      </c>
      <c r="L11" s="557" t="s">
        <v>1049</v>
      </c>
    </row>
    <row r="12" spans="1:14" s="3" customFormat="1" ht="11.25" customHeight="1">
      <c r="A12" s="2"/>
      <c r="B12" s="1362" t="s">
        <v>290</v>
      </c>
      <c r="C12" s="1362"/>
      <c r="D12" s="142">
        <v>2022</v>
      </c>
      <c r="E12" s="142">
        <v>2022</v>
      </c>
      <c r="F12" s="142">
        <v>2021</v>
      </c>
      <c r="G12" s="142">
        <v>2021</v>
      </c>
      <c r="H12" s="89"/>
      <c r="I12" s="142">
        <v>2022</v>
      </c>
      <c r="J12" s="142">
        <v>2022</v>
      </c>
      <c r="K12" s="142">
        <v>2021</v>
      </c>
      <c r="L12" s="142">
        <v>2021</v>
      </c>
    </row>
    <row r="13" spans="1:14" s="3" customFormat="1" ht="11.25" customHeight="1">
      <c r="A13" s="2"/>
      <c r="B13" s="515"/>
      <c r="C13" s="349" t="s">
        <v>1352</v>
      </c>
      <c r="D13" s="1180">
        <v>59</v>
      </c>
      <c r="E13" s="1180">
        <v>64</v>
      </c>
      <c r="F13" s="1180">
        <v>253</v>
      </c>
      <c r="G13" s="1180">
        <v>66</v>
      </c>
      <c r="H13" s="1181"/>
      <c r="I13" s="1180">
        <v>59</v>
      </c>
      <c r="J13" s="1180">
        <v>64</v>
      </c>
      <c r="K13" s="1180">
        <v>253</v>
      </c>
      <c r="L13" s="1180">
        <v>66</v>
      </c>
    </row>
    <row r="14" spans="1:14" s="3" customFormat="1" ht="11.25" customHeight="1">
      <c r="A14" s="2"/>
      <c r="B14" s="1361" t="s">
        <v>1353</v>
      </c>
      <c r="C14" s="1361"/>
      <c r="D14" s="406"/>
      <c r="E14" s="406"/>
      <c r="F14" s="406"/>
      <c r="G14" s="406"/>
      <c r="H14" s="406"/>
      <c r="I14" s="406"/>
      <c r="J14" s="406"/>
      <c r="K14" s="406"/>
      <c r="L14" s="406"/>
    </row>
    <row r="15" spans="1:14" s="3" customFormat="1" ht="22.5">
      <c r="A15" s="2"/>
      <c r="B15" s="905">
        <v>1</v>
      </c>
      <c r="C15" s="349" t="s">
        <v>1354</v>
      </c>
      <c r="D15" s="906"/>
      <c r="E15" s="906"/>
      <c r="F15" s="906"/>
      <c r="G15" s="906"/>
      <c r="H15" s="89"/>
      <c r="I15" s="907">
        <v>727640.61865707033</v>
      </c>
      <c r="J15" s="907">
        <v>867407.70516384905</v>
      </c>
      <c r="K15" s="907">
        <v>984933.57799999998</v>
      </c>
      <c r="L15" s="907">
        <v>773268.03995001758</v>
      </c>
      <c r="M15" s="556"/>
    </row>
    <row r="16" spans="1:14" s="3" customFormat="1" ht="11.25" customHeight="1">
      <c r="A16" s="2"/>
      <c r="B16" s="1361" t="s">
        <v>1355</v>
      </c>
      <c r="C16" s="1361"/>
      <c r="D16" s="406"/>
      <c r="E16" s="406"/>
      <c r="F16" s="406"/>
      <c r="G16" s="406"/>
      <c r="H16" s="553"/>
      <c r="I16" s="406">
        <v>0</v>
      </c>
      <c r="J16" s="406"/>
      <c r="K16" s="406"/>
      <c r="L16" s="406"/>
    </row>
    <row r="17" spans="1:13" s="3" customFormat="1">
      <c r="A17" s="564"/>
      <c r="B17" s="519">
        <v>2</v>
      </c>
      <c r="C17" s="349" t="s">
        <v>1356</v>
      </c>
      <c r="D17" s="349"/>
      <c r="E17" s="349"/>
      <c r="F17" s="349"/>
      <c r="G17" s="349"/>
      <c r="H17" s="89"/>
      <c r="I17" s="349"/>
      <c r="J17" s="349"/>
      <c r="K17" s="349"/>
      <c r="L17" s="349"/>
    </row>
    <row r="18" spans="1:13">
      <c r="A18" s="38"/>
      <c r="B18" s="212">
        <v>3</v>
      </c>
      <c r="C18" s="527" t="s">
        <v>1357</v>
      </c>
      <c r="D18" s="67">
        <v>428844.59303507605</v>
      </c>
      <c r="E18" s="67">
        <v>375148.07062212197</v>
      </c>
      <c r="F18" s="67">
        <v>374424.45154316997</v>
      </c>
      <c r="G18" s="67">
        <v>377173.66936842602</v>
      </c>
      <c r="H18" s="89"/>
      <c r="I18" s="67">
        <v>21442.229651753802</v>
      </c>
      <c r="J18" s="67">
        <v>18757.403531106098</v>
      </c>
      <c r="K18" s="67">
        <v>18721.2225771585</v>
      </c>
      <c r="L18" s="67">
        <v>18858.683468421303</v>
      </c>
    </row>
    <row r="19" spans="1:13">
      <c r="A19" s="38"/>
      <c r="B19" s="212">
        <v>4</v>
      </c>
      <c r="C19" s="527" t="s">
        <v>1358</v>
      </c>
      <c r="D19" s="67">
        <v>112335.71502161754</v>
      </c>
      <c r="E19" s="67">
        <v>114340.64648950333</v>
      </c>
      <c r="F19" s="67">
        <v>102534.18449217272</v>
      </c>
      <c r="G19" s="67">
        <v>101623.22718490356</v>
      </c>
      <c r="H19" s="554"/>
      <c r="I19" s="554">
        <v>12363.316021671671</v>
      </c>
      <c r="J19" s="554">
        <v>13641.11978234613</v>
      </c>
      <c r="K19" s="554">
        <v>11181.759257475313</v>
      </c>
      <c r="L19" s="554">
        <v>10691.724162108865</v>
      </c>
    </row>
    <row r="20" spans="1:13" s="3" customFormat="1">
      <c r="A20" s="564"/>
      <c r="B20" s="519">
        <v>5</v>
      </c>
      <c r="C20" s="349" t="s">
        <v>1359</v>
      </c>
      <c r="D20" s="554"/>
      <c r="E20" s="554"/>
      <c r="F20" s="554"/>
      <c r="G20" s="554"/>
      <c r="H20" s="554"/>
      <c r="I20" s="67"/>
      <c r="J20" s="67"/>
      <c r="K20" s="67"/>
      <c r="L20" s="67"/>
    </row>
    <row r="21" spans="1:13" ht="21.75" customHeight="1">
      <c r="A21" s="38"/>
      <c r="B21" s="212">
        <v>6</v>
      </c>
      <c r="C21" s="527" t="s">
        <v>1360</v>
      </c>
      <c r="D21" s="67">
        <v>636913.93903029955</v>
      </c>
      <c r="E21" s="67">
        <v>620132.54331186682</v>
      </c>
      <c r="F21" s="67">
        <v>604937.01007518871</v>
      </c>
      <c r="G21" s="67">
        <v>585928.72117742733</v>
      </c>
      <c r="H21" s="554"/>
      <c r="I21" s="67">
        <v>146909.46894744239</v>
      </c>
      <c r="J21" s="67">
        <v>142898.90907956773</v>
      </c>
      <c r="K21" s="67">
        <v>139025.40895547884</v>
      </c>
      <c r="L21" s="67">
        <v>134495.86684830915</v>
      </c>
    </row>
    <row r="22" spans="1:13">
      <c r="A22" s="38"/>
      <c r="B22" s="212">
        <v>7</v>
      </c>
      <c r="C22" s="527" t="s">
        <v>1361</v>
      </c>
      <c r="D22" s="67">
        <v>257330.61339766084</v>
      </c>
      <c r="E22" s="67">
        <v>433870.49796377082</v>
      </c>
      <c r="F22" s="67">
        <v>505882.58106560749</v>
      </c>
      <c r="G22" s="67">
        <v>485724.5987706873</v>
      </c>
      <c r="H22" s="554"/>
      <c r="I22" s="67">
        <v>173584.93945867874</v>
      </c>
      <c r="J22" s="67">
        <v>333821.86796360638</v>
      </c>
      <c r="K22" s="67">
        <v>396599.93649790011</v>
      </c>
      <c r="L22" s="67">
        <v>376658.28703754698</v>
      </c>
    </row>
    <row r="23" spans="1:13">
      <c r="A23" s="38"/>
      <c r="B23" s="212">
        <v>8</v>
      </c>
      <c r="C23" s="527" t="s">
        <v>1362</v>
      </c>
      <c r="D23" s="67">
        <v>66320.010816706505</v>
      </c>
      <c r="E23" s="67">
        <v>85935.4717638929</v>
      </c>
      <c r="F23" s="67">
        <v>126048.63641235199</v>
      </c>
      <c r="G23" s="67">
        <v>131604.84185387101</v>
      </c>
      <c r="H23" s="554"/>
      <c r="I23" s="554">
        <v>66320.010816706505</v>
      </c>
      <c r="J23" s="554">
        <v>85935.4717638929</v>
      </c>
      <c r="K23" s="554">
        <v>126048.63641235199</v>
      </c>
      <c r="L23" s="554">
        <v>131604.84185387101</v>
      </c>
    </row>
    <row r="24" spans="1:13">
      <c r="A24" s="38"/>
      <c r="B24" s="212">
        <v>9</v>
      </c>
      <c r="C24" s="527" t="s">
        <v>1363</v>
      </c>
      <c r="D24" s="555"/>
      <c r="E24" s="555"/>
      <c r="F24" s="555"/>
      <c r="G24" s="555"/>
      <c r="H24" s="554"/>
      <c r="I24" s="554"/>
      <c r="J24" s="554"/>
      <c r="K24" s="554"/>
      <c r="L24" s="554"/>
    </row>
    <row r="25" spans="1:13">
      <c r="A25" s="38"/>
      <c r="B25" s="212">
        <v>10</v>
      </c>
      <c r="C25" s="527" t="s">
        <v>1364</v>
      </c>
      <c r="D25" s="67"/>
      <c r="E25" s="67"/>
      <c r="F25" s="67"/>
      <c r="G25" s="67"/>
      <c r="H25" s="554"/>
      <c r="I25" s="67"/>
      <c r="J25" s="67"/>
      <c r="K25" s="67"/>
      <c r="L25" s="67"/>
    </row>
    <row r="26" spans="1:13">
      <c r="A26" s="38"/>
      <c r="B26" s="212">
        <v>11</v>
      </c>
      <c r="C26" s="527" t="s">
        <v>1365</v>
      </c>
      <c r="D26" s="67">
        <v>42424.729340128157</v>
      </c>
      <c r="E26" s="67">
        <v>41763.58084618648</v>
      </c>
      <c r="F26" s="67">
        <v>40565.386831510266</v>
      </c>
      <c r="G26" s="67">
        <v>40821.506336294115</v>
      </c>
      <c r="H26" s="554"/>
      <c r="I26" s="67">
        <v>42424.729340128157</v>
      </c>
      <c r="J26" s="67">
        <v>41763.58084618648</v>
      </c>
      <c r="K26" s="67">
        <v>40565.386831510266</v>
      </c>
      <c r="L26" s="67">
        <v>40821.506336294115</v>
      </c>
    </row>
    <row r="27" spans="1:13">
      <c r="A27" s="38"/>
      <c r="B27" s="212">
        <v>12</v>
      </c>
      <c r="C27" s="527" t="s">
        <v>1366</v>
      </c>
      <c r="D27" s="67">
        <v>3839.49567698703</v>
      </c>
      <c r="E27" s="67">
        <v>15352.2226520351</v>
      </c>
      <c r="F27" s="67">
        <v>11218.5646420554</v>
      </c>
      <c r="G27" s="67">
        <v>866.75604268635595</v>
      </c>
      <c r="H27" s="554"/>
      <c r="I27" s="67">
        <v>3839.49567698703</v>
      </c>
      <c r="J27" s="67">
        <v>15352.2226520351</v>
      </c>
      <c r="K27" s="67">
        <v>11218.5646420554</v>
      </c>
      <c r="L27" s="67">
        <v>866.75604268635595</v>
      </c>
      <c r="M27" s="82"/>
    </row>
    <row r="28" spans="1:13">
      <c r="A28" s="38"/>
      <c r="B28" s="212">
        <v>13</v>
      </c>
      <c r="C28" s="527" t="s">
        <v>1367</v>
      </c>
      <c r="D28" s="67">
        <v>490721.69126035011</v>
      </c>
      <c r="E28" s="67">
        <v>476900.34846384695</v>
      </c>
      <c r="F28" s="67">
        <v>458457.53112362098</v>
      </c>
      <c r="G28" s="67">
        <v>457815.01299304795</v>
      </c>
      <c r="H28" s="554"/>
      <c r="I28" s="67">
        <v>53187.781650895537</v>
      </c>
      <c r="J28" s="67">
        <v>54690.517233759194</v>
      </c>
      <c r="K28" s="67">
        <v>53499.609886589918</v>
      </c>
      <c r="L28" s="67">
        <v>55158.077827221583</v>
      </c>
    </row>
    <row r="29" spans="1:13">
      <c r="A29" s="38"/>
      <c r="B29" s="212">
        <v>14</v>
      </c>
      <c r="C29" s="388" t="s">
        <v>1368</v>
      </c>
      <c r="D29" s="67"/>
      <c r="E29" s="67"/>
      <c r="F29" s="67"/>
      <c r="G29" s="67"/>
      <c r="H29" s="554"/>
      <c r="I29" s="67"/>
      <c r="J29" s="67"/>
      <c r="K29" s="67"/>
      <c r="L29" s="67"/>
    </row>
    <row r="30" spans="1:13">
      <c r="A30" s="38"/>
      <c r="B30" s="212">
        <v>15</v>
      </c>
      <c r="C30" s="388" t="s">
        <v>1369</v>
      </c>
      <c r="D30" s="67">
        <v>388952.00224875257</v>
      </c>
      <c r="E30" s="67">
        <v>379045.51595502632</v>
      </c>
      <c r="F30" s="67">
        <v>376465.96479308128</v>
      </c>
      <c r="G30" s="67">
        <v>369600.58263286506</v>
      </c>
      <c r="H30" s="554"/>
      <c r="I30" s="67">
        <v>24791.635197970496</v>
      </c>
      <c r="J30" s="67">
        <v>24229.181595648781</v>
      </c>
      <c r="K30" s="67">
        <v>27004.335738299094</v>
      </c>
      <c r="L30" s="67">
        <v>26505.043215102993</v>
      </c>
    </row>
    <row r="31" spans="1:13">
      <c r="A31" s="38"/>
      <c r="B31" s="1182">
        <v>16</v>
      </c>
      <c r="C31" s="1066" t="s">
        <v>1370</v>
      </c>
      <c r="D31" s="1183"/>
      <c r="E31" s="1183"/>
      <c r="F31" s="1183"/>
      <c r="G31" s="1183"/>
      <c r="H31" s="1120"/>
      <c r="I31" s="1184">
        <v>544863.60676223435</v>
      </c>
      <c r="J31" s="1184">
        <v>731090.27444814879</v>
      </c>
      <c r="K31" s="1184">
        <v>823864.86079881946</v>
      </c>
      <c r="L31" s="1184">
        <v>795660.78679156245</v>
      </c>
    </row>
    <row r="32" spans="1:13" s="3" customFormat="1" ht="11.25" customHeight="1">
      <c r="A32" s="2"/>
      <c r="B32" s="1361" t="s">
        <v>1371</v>
      </c>
      <c r="C32" s="1361"/>
      <c r="D32" s="406">
        <v>0</v>
      </c>
      <c r="E32" s="406">
        <v>0</v>
      </c>
      <c r="F32" s="406"/>
      <c r="G32" s="406"/>
      <c r="H32" s="406"/>
      <c r="I32" s="406">
        <v>0</v>
      </c>
      <c r="J32" s="406"/>
      <c r="K32" s="406"/>
      <c r="L32" s="406"/>
    </row>
    <row r="33" spans="1:13">
      <c r="A33" s="13"/>
      <c r="B33" s="212">
        <v>17</v>
      </c>
      <c r="C33" s="388" t="s">
        <v>1372</v>
      </c>
      <c r="D33" s="67">
        <v>85656.212368912224</v>
      </c>
      <c r="E33" s="67">
        <v>78209.961357670763</v>
      </c>
      <c r="F33" s="67">
        <v>65791.208302947198</v>
      </c>
      <c r="G33" s="67">
        <v>63074.799431757594</v>
      </c>
      <c r="H33" s="554"/>
      <c r="I33" s="67">
        <v>4615.7574403633389</v>
      </c>
      <c r="J33" s="67">
        <v>3442.3898142957164</v>
      </c>
      <c r="K33" s="67">
        <v>4672.8427259179434</v>
      </c>
      <c r="L33" s="67">
        <v>5436.6647217850259</v>
      </c>
      <c r="M33" s="82"/>
    </row>
    <row r="34" spans="1:13">
      <c r="A34" s="13"/>
      <c r="B34" s="212">
        <v>18</v>
      </c>
      <c r="C34" s="388" t="s">
        <v>1373</v>
      </c>
      <c r="D34" s="67">
        <v>48687.878128334705</v>
      </c>
      <c r="E34" s="67">
        <v>39187.204433338906</v>
      </c>
      <c r="F34" s="67">
        <v>36730.322625184104</v>
      </c>
      <c r="G34" s="67">
        <v>34129.241361474124</v>
      </c>
      <c r="H34" s="554"/>
      <c r="I34" s="67">
        <v>25947.439138165155</v>
      </c>
      <c r="J34" s="67">
        <v>22459.281336689466</v>
      </c>
      <c r="K34" s="67">
        <v>21375.619983402208</v>
      </c>
      <c r="L34" s="67">
        <v>21857.226291178064</v>
      </c>
    </row>
    <row r="35" spans="1:13">
      <c r="A35" s="13"/>
      <c r="B35" s="212">
        <v>19</v>
      </c>
      <c r="C35" s="388" t="s">
        <v>1374</v>
      </c>
      <c r="D35" s="67">
        <v>9451.1700669888414</v>
      </c>
      <c r="E35" s="67">
        <v>29020.780304890701</v>
      </c>
      <c r="F35" s="67">
        <v>41708.404005130498</v>
      </c>
      <c r="G35" s="67">
        <v>44185.282880986393</v>
      </c>
      <c r="H35" s="554"/>
      <c r="I35" s="67">
        <v>9451.1700669888414</v>
      </c>
      <c r="J35" s="67">
        <v>29020.780304890701</v>
      </c>
      <c r="K35" s="67">
        <v>41708.404005130498</v>
      </c>
      <c r="L35" s="67">
        <v>44185.282880986393</v>
      </c>
    </row>
    <row r="36" spans="1:13" ht="33.75" customHeight="1">
      <c r="A36" s="13"/>
      <c r="B36" s="212" t="s">
        <v>580</v>
      </c>
      <c r="C36" s="388" t="s">
        <v>1375</v>
      </c>
      <c r="D36" s="67"/>
      <c r="E36" s="67"/>
      <c r="F36" s="67"/>
      <c r="G36" s="67"/>
      <c r="H36" s="554"/>
      <c r="I36" s="67"/>
      <c r="J36" s="67"/>
      <c r="K36" s="67"/>
      <c r="L36" s="67"/>
    </row>
    <row r="37" spans="1:13">
      <c r="A37" s="13"/>
      <c r="B37" s="212" t="s">
        <v>1376</v>
      </c>
      <c r="C37" s="388" t="s">
        <v>1377</v>
      </c>
      <c r="D37" s="67"/>
      <c r="E37" s="67"/>
      <c r="F37" s="67"/>
      <c r="G37" s="67"/>
      <c r="H37" s="554"/>
      <c r="I37" s="67"/>
      <c r="J37" s="67"/>
      <c r="K37" s="67"/>
      <c r="L37" s="67"/>
    </row>
    <row r="38" spans="1:13">
      <c r="A38" s="13"/>
      <c r="B38" s="1182">
        <v>20</v>
      </c>
      <c r="C38" s="1066" t="s">
        <v>1378</v>
      </c>
      <c r="D38" s="1184">
        <v>143795.26056423574</v>
      </c>
      <c r="E38" s="1184">
        <v>146417.94609590035</v>
      </c>
      <c r="F38" s="1184">
        <v>144229.9349332618</v>
      </c>
      <c r="G38" s="1184">
        <v>141389.32367421812</v>
      </c>
      <c r="H38" s="1120"/>
      <c r="I38" s="1184">
        <v>40014.366645517337</v>
      </c>
      <c r="J38" s="1184">
        <v>54922.451455875882</v>
      </c>
      <c r="K38" s="1184">
        <v>67756.866714450662</v>
      </c>
      <c r="L38" s="1184">
        <v>71479.173893949483</v>
      </c>
    </row>
    <row r="39" spans="1:13">
      <c r="A39" s="13"/>
      <c r="B39" s="784" t="s">
        <v>329</v>
      </c>
      <c r="C39" s="701" t="s">
        <v>1379</v>
      </c>
      <c r="D39" s="698">
        <v>565.39956987000369</v>
      </c>
      <c r="E39" s="698"/>
      <c r="F39" s="698"/>
      <c r="G39" s="698"/>
      <c r="H39" s="699"/>
      <c r="I39" s="698">
        <v>565.39956987000369</v>
      </c>
      <c r="J39" s="698"/>
      <c r="K39" s="698"/>
      <c r="L39" s="698"/>
    </row>
    <row r="40" spans="1:13">
      <c r="A40" s="13"/>
      <c r="B40" s="212" t="s">
        <v>331</v>
      </c>
      <c r="C40" s="388" t="s">
        <v>1380</v>
      </c>
      <c r="D40" s="700"/>
      <c r="E40" s="700"/>
      <c r="F40" s="700"/>
      <c r="G40" s="700"/>
      <c r="H40" s="699"/>
      <c r="I40" s="700"/>
      <c r="J40" s="700"/>
      <c r="K40" s="700"/>
      <c r="L40" s="700"/>
    </row>
    <row r="41" spans="1:13">
      <c r="A41" s="13"/>
      <c r="B41" s="212" t="s">
        <v>333</v>
      </c>
      <c r="C41" s="388" t="s">
        <v>1381</v>
      </c>
      <c r="D41" s="700">
        <v>143229.86099436576</v>
      </c>
      <c r="E41" s="700"/>
      <c r="F41" s="700"/>
      <c r="G41" s="700"/>
      <c r="H41" s="699"/>
      <c r="I41" s="700">
        <v>39448.967075647335</v>
      </c>
      <c r="J41" s="700"/>
      <c r="K41" s="700"/>
      <c r="L41" s="700"/>
    </row>
    <row r="42" spans="1:13" s="3" customFormat="1" ht="11.25" customHeight="1">
      <c r="A42" s="2"/>
      <c r="B42" s="1361" t="s">
        <v>1382</v>
      </c>
      <c r="C42" s="1361"/>
      <c r="D42" s="553"/>
      <c r="E42" s="553"/>
      <c r="F42" s="553"/>
      <c r="G42" s="553"/>
      <c r="H42" s="406"/>
      <c r="I42" s="553">
        <v>0</v>
      </c>
      <c r="J42" s="553"/>
      <c r="K42" s="553"/>
      <c r="L42" s="553"/>
    </row>
    <row r="43" spans="1:13">
      <c r="A43" s="13"/>
      <c r="B43" s="212">
        <v>21</v>
      </c>
      <c r="C43" s="388" t="s">
        <v>1383</v>
      </c>
      <c r="D43" s="211"/>
      <c r="E43" s="211"/>
      <c r="F43" s="211"/>
      <c r="G43" s="211"/>
      <c r="H43" s="552"/>
      <c r="I43" s="67">
        <v>727640.61865707033</v>
      </c>
      <c r="J43" s="67">
        <v>867407.70516384859</v>
      </c>
      <c r="K43" s="67">
        <v>984933.57805579039</v>
      </c>
      <c r="L43" s="67">
        <v>992571.26592243242</v>
      </c>
    </row>
    <row r="44" spans="1:13">
      <c r="A44" s="13"/>
      <c r="B44" s="212">
        <v>22</v>
      </c>
      <c r="C44" s="388" t="s">
        <v>1384</v>
      </c>
      <c r="D44" s="211"/>
      <c r="E44" s="211"/>
      <c r="F44" s="211"/>
      <c r="G44" s="211"/>
      <c r="H44" s="552"/>
      <c r="I44" s="67">
        <v>504849.240116717</v>
      </c>
      <c r="J44" s="67">
        <v>676167.82299227302</v>
      </c>
      <c r="K44" s="67">
        <v>756107.99408436869</v>
      </c>
      <c r="L44" s="67">
        <v>724181.61289761309</v>
      </c>
    </row>
    <row r="45" spans="1:13">
      <c r="A45" s="13"/>
      <c r="B45" s="908">
        <v>23</v>
      </c>
      <c r="C45" s="909" t="s">
        <v>1385</v>
      </c>
      <c r="D45" s="910"/>
      <c r="E45" s="910"/>
      <c r="F45" s="910"/>
      <c r="G45" s="910"/>
      <c r="H45" s="911"/>
      <c r="I45" s="912">
        <v>144.13027906882601</v>
      </c>
      <c r="J45" s="912">
        <v>128.28290191705301</v>
      </c>
      <c r="K45" s="912">
        <v>130.26</v>
      </c>
      <c r="L45" s="912">
        <v>137.06</v>
      </c>
      <c r="M45" s="47"/>
    </row>
    <row r="46" spans="1:13">
      <c r="A46" s="13"/>
    </row>
    <row r="47" spans="1:13">
      <c r="A47" s="13"/>
      <c r="G47" s="551"/>
      <c r="J47" s="43"/>
    </row>
    <row r="48" spans="1:13">
      <c r="A48" s="13"/>
      <c r="C48" s="64"/>
      <c r="G48" s="551"/>
    </row>
    <row r="49" spans="1:8">
      <c r="A49" s="13"/>
      <c r="G49" s="551"/>
    </row>
    <row r="50" spans="1:8">
      <c r="A50" s="13"/>
      <c r="D50" s="392"/>
      <c r="E50" s="392"/>
      <c r="F50" s="392"/>
      <c r="G50" s="550"/>
      <c r="H50" s="549"/>
    </row>
    <row r="51" spans="1:8">
      <c r="A51" s="13"/>
      <c r="C51" s="392"/>
      <c r="D51" s="392"/>
      <c r="E51" s="392"/>
      <c r="F51" s="392"/>
      <c r="G51" s="550"/>
      <c r="H51" s="549"/>
    </row>
    <row r="52" spans="1:8">
      <c r="A52" s="13"/>
    </row>
    <row r="53" spans="1:8">
      <c r="A53" s="13"/>
    </row>
    <row r="54" spans="1:8">
      <c r="A54" s="13"/>
    </row>
    <row r="55" spans="1:8">
      <c r="A55" s="13"/>
    </row>
    <row r="56" spans="1:8">
      <c r="A56" s="13"/>
    </row>
    <row r="57" spans="1:8">
      <c r="A57" s="13"/>
    </row>
    <row r="58" spans="1:8">
      <c r="A58" s="13"/>
    </row>
    <row r="59" spans="1:8">
      <c r="A59" s="13"/>
    </row>
    <row r="60" spans="1:8">
      <c r="A60" s="13"/>
    </row>
    <row r="61" spans="1:8">
      <c r="A61" s="13"/>
    </row>
    <row r="62" spans="1:8">
      <c r="A62" s="13"/>
    </row>
    <row r="63" spans="1:8">
      <c r="A63" s="13"/>
    </row>
    <row r="64" spans="1:8">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80" spans="1:1">
      <c r="A80" s="22"/>
    </row>
    <row r="81" spans="1:1">
      <c r="A81" s="22"/>
    </row>
    <row r="82" spans="1:1">
      <c r="A82" s="23"/>
    </row>
    <row r="83" spans="1:1">
      <c r="A83" s="13"/>
    </row>
    <row r="84" spans="1:1">
      <c r="A84" s="13"/>
    </row>
    <row r="85" spans="1:1">
      <c r="A85" s="13"/>
    </row>
    <row r="86" spans="1:1">
      <c r="A86" s="13"/>
    </row>
    <row r="87" spans="1:1">
      <c r="A87" s="13"/>
    </row>
    <row r="88" spans="1:1">
      <c r="A88" s="13"/>
    </row>
    <row r="89" spans="1:1">
      <c r="A89" s="13"/>
    </row>
    <row r="90" spans="1:1">
      <c r="A90" s="13"/>
    </row>
    <row r="91" spans="1:1">
      <c r="A91" s="25"/>
    </row>
    <row r="92" spans="1:1">
      <c r="A92" s="25"/>
    </row>
    <row r="93" spans="1:1">
      <c r="A93" s="25"/>
    </row>
    <row r="94" spans="1:1">
      <c r="A94" s="25"/>
    </row>
    <row r="95" spans="1:1">
      <c r="A95" s="25"/>
    </row>
    <row r="96" spans="1:1">
      <c r="A96" s="25"/>
    </row>
    <row r="97" spans="1:1">
      <c r="A97" s="25"/>
    </row>
    <row r="98" spans="1:1">
      <c r="A98" s="25"/>
    </row>
  </sheetData>
  <mergeCells count="9">
    <mergeCell ref="B16:C16"/>
    <mergeCell ref="B32:C32"/>
    <mergeCell ref="B42:C42"/>
    <mergeCell ref="B3:L3"/>
    <mergeCell ref="B7:L7"/>
    <mergeCell ref="D10:G10"/>
    <mergeCell ref="I10:L10"/>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dimension ref="A1:L51"/>
  <sheetViews>
    <sheetView showGridLines="0" showRowColHeaders="0" workbookViewId="0"/>
  </sheetViews>
  <sheetFormatPr baseColWidth="10" defaultColWidth="11.42578125" defaultRowHeight="15"/>
  <cols>
    <col min="1" max="1" width="2.5703125" customWidth="1"/>
    <col min="2" max="2" width="5.7109375" customWidth="1"/>
    <col min="3" max="3" width="113" customWidth="1"/>
    <col min="4" max="6" width="14.28515625" customWidth="1"/>
    <col min="7" max="7" width="14.7109375" customWidth="1"/>
    <col min="8" max="8" width="14.28515625" customWidth="1"/>
    <col min="12" max="12" width="11.42578125" customWidth="1"/>
  </cols>
  <sheetData>
    <row r="1" spans="1:12" ht="11.25" customHeight="1"/>
    <row r="2" spans="1:12" ht="5.25" customHeight="1"/>
    <row r="3" spans="1:12" ht="12.75" customHeight="1">
      <c r="B3" s="1204" t="s">
        <v>287</v>
      </c>
      <c r="C3" s="1204"/>
      <c r="D3" s="1204"/>
      <c r="E3" s="1204"/>
      <c r="F3" s="1204"/>
      <c r="G3" s="1204"/>
      <c r="H3" s="1204"/>
    </row>
    <row r="4" spans="1:12" ht="5.25" customHeight="1"/>
    <row r="5" spans="1:12" s="7" customFormat="1" ht="15.75" customHeight="1">
      <c r="A5" s="14"/>
      <c r="B5" s="15" t="s">
        <v>1386</v>
      </c>
    </row>
    <row r="6" spans="1:12" ht="11.25" customHeight="1"/>
    <row r="7" spans="1:12" ht="11.25" customHeight="1">
      <c r="B7" s="1185" t="s">
        <v>29</v>
      </c>
      <c r="C7" s="1164"/>
      <c r="D7" s="1099" t="s">
        <v>297</v>
      </c>
      <c r="E7" s="1099" t="s">
        <v>299</v>
      </c>
      <c r="F7" s="1099" t="s">
        <v>301</v>
      </c>
      <c r="G7" s="1100" t="s">
        <v>303</v>
      </c>
      <c r="H7" s="1099" t="s">
        <v>308</v>
      </c>
    </row>
    <row r="8" spans="1:12" ht="11.25" customHeight="1">
      <c r="B8" s="1363" t="s">
        <v>1387</v>
      </c>
      <c r="C8" s="1364"/>
      <c r="D8" s="843"/>
      <c r="E8" s="843"/>
      <c r="F8" s="843"/>
      <c r="G8" s="844"/>
      <c r="H8" s="843"/>
    </row>
    <row r="9" spans="1:12" ht="11.25" customHeight="1">
      <c r="B9" s="109"/>
      <c r="C9" s="2"/>
      <c r="D9" s="1365" t="s">
        <v>1388</v>
      </c>
      <c r="E9" s="1284"/>
      <c r="F9" s="1284"/>
      <c r="G9" s="1284"/>
      <c r="H9" s="244"/>
    </row>
    <row r="10" spans="1:12" ht="11.25" customHeight="1">
      <c r="B10" s="1255" t="s">
        <v>290</v>
      </c>
      <c r="C10" s="1256"/>
      <c r="D10" s="243" t="s">
        <v>1389</v>
      </c>
      <c r="E10" s="243" t="s">
        <v>1390</v>
      </c>
      <c r="F10" s="220" t="s">
        <v>1391</v>
      </c>
      <c r="G10" s="1006" t="s">
        <v>1392</v>
      </c>
      <c r="H10" s="243" t="s">
        <v>1393</v>
      </c>
    </row>
    <row r="11" spans="1:12" s="317" customFormat="1" ht="11.45" customHeight="1">
      <c r="B11" s="1366" t="s">
        <v>1394</v>
      </c>
      <c r="C11" s="1367"/>
      <c r="D11" s="850"/>
      <c r="E11" s="850"/>
      <c r="F11" s="850"/>
      <c r="G11" s="220"/>
      <c r="H11" s="766"/>
      <c r="I11"/>
      <c r="L11" s="318"/>
    </row>
    <row r="12" spans="1:12" s="317" customFormat="1" ht="11.45" customHeight="1">
      <c r="B12" s="767">
        <v>1</v>
      </c>
      <c r="C12" s="322" t="s">
        <v>1395</v>
      </c>
      <c r="D12" s="324">
        <v>216479</v>
      </c>
      <c r="E12" s="324"/>
      <c r="F12" s="324"/>
      <c r="G12" s="324">
        <v>26758</v>
      </c>
      <c r="H12" s="324">
        <v>243237</v>
      </c>
    </row>
    <row r="13" spans="1:12" s="317" customFormat="1" ht="11.45" customHeight="1">
      <c r="B13" s="767">
        <v>2</v>
      </c>
      <c r="C13" s="769" t="s">
        <v>34</v>
      </c>
      <c r="D13" s="324">
        <v>216479</v>
      </c>
      <c r="E13" s="324"/>
      <c r="F13" s="324"/>
      <c r="G13" s="324">
        <v>26758</v>
      </c>
      <c r="H13" s="324">
        <v>243237</v>
      </c>
    </row>
    <row r="14" spans="1:12" s="317" customFormat="1" ht="11.45" customHeight="1">
      <c r="B14" s="767">
        <v>3</v>
      </c>
      <c r="C14" s="769" t="s">
        <v>1396</v>
      </c>
      <c r="D14" s="324"/>
      <c r="E14" s="324"/>
      <c r="F14" s="324"/>
      <c r="G14" s="324"/>
      <c r="H14" s="324"/>
    </row>
    <row r="15" spans="1:12" s="317" customFormat="1" ht="11.45" customHeight="1">
      <c r="B15" s="767">
        <v>4</v>
      </c>
      <c r="C15" s="322" t="s">
        <v>1397</v>
      </c>
      <c r="D15" s="324"/>
      <c r="E15" s="324">
        <v>565265</v>
      </c>
      <c r="F15" s="324">
        <v>4105</v>
      </c>
      <c r="G15" s="324">
        <v>2479</v>
      </c>
      <c r="H15" s="324">
        <v>539389</v>
      </c>
    </row>
    <row r="16" spans="1:12" s="317" customFormat="1" ht="11.45" customHeight="1">
      <c r="B16" s="767">
        <v>5</v>
      </c>
      <c r="C16" s="769" t="s">
        <v>1357</v>
      </c>
      <c r="D16" s="324"/>
      <c r="E16" s="324">
        <v>486443</v>
      </c>
      <c r="F16" s="324">
        <v>3098</v>
      </c>
      <c r="G16" s="324">
        <v>2220</v>
      </c>
      <c r="H16" s="324">
        <v>467283</v>
      </c>
    </row>
    <row r="17" spans="1:12" s="317" customFormat="1" ht="11.45" customHeight="1">
      <c r="B17" s="767">
        <v>6</v>
      </c>
      <c r="C17" s="769" t="s">
        <v>1358</v>
      </c>
      <c r="D17" s="324"/>
      <c r="E17" s="324">
        <v>78822</v>
      </c>
      <c r="F17" s="324">
        <v>1007</v>
      </c>
      <c r="G17" s="324">
        <v>260</v>
      </c>
      <c r="H17" s="324">
        <v>72106</v>
      </c>
    </row>
    <row r="18" spans="1:12" s="317" customFormat="1" ht="11.45" customHeight="1">
      <c r="B18" s="767">
        <v>7</v>
      </c>
      <c r="C18" s="322" t="s">
        <v>1398</v>
      </c>
      <c r="D18" s="324"/>
      <c r="E18" s="324">
        <v>1214596</v>
      </c>
      <c r="F18" s="324">
        <v>240676</v>
      </c>
      <c r="G18" s="324">
        <v>419456</v>
      </c>
      <c r="H18" s="324">
        <v>903994</v>
      </c>
    </row>
    <row r="19" spans="1:12" s="317" customFormat="1" ht="11.45" customHeight="1">
      <c r="B19" s="767">
        <v>8</v>
      </c>
      <c r="C19" s="769" t="s">
        <v>1399</v>
      </c>
      <c r="D19" s="324"/>
      <c r="E19" s="324">
        <v>529818</v>
      </c>
      <c r="F19" s="324">
        <v>97034</v>
      </c>
      <c r="G19" s="324"/>
      <c r="H19" s="324">
        <v>57286</v>
      </c>
    </row>
    <row r="20" spans="1:12" s="317" customFormat="1" ht="11.45" customHeight="1">
      <c r="B20" s="278">
        <v>9</v>
      </c>
      <c r="C20" s="769" t="s">
        <v>1400</v>
      </c>
      <c r="D20" s="324"/>
      <c r="E20" s="324">
        <v>684777</v>
      </c>
      <c r="F20" s="324">
        <v>143642</v>
      </c>
      <c r="G20" s="324">
        <v>419456</v>
      </c>
      <c r="H20" s="324">
        <v>846708</v>
      </c>
    </row>
    <row r="21" spans="1:12" s="317" customFormat="1" ht="11.45" customHeight="1">
      <c r="B21" s="767">
        <v>10</v>
      </c>
      <c r="C21" s="322" t="s">
        <v>1401</v>
      </c>
      <c r="D21" s="324"/>
      <c r="E21" s="324"/>
      <c r="F21" s="324"/>
      <c r="G21" s="324"/>
      <c r="H21" s="324"/>
    </row>
    <row r="22" spans="1:12" s="317" customFormat="1" ht="11.45" customHeight="1">
      <c r="B22" s="767">
        <v>11</v>
      </c>
      <c r="C22" s="322" t="s">
        <v>1402</v>
      </c>
      <c r="D22" s="1014">
        <v>69663</v>
      </c>
      <c r="E22" s="324">
        <v>29312</v>
      </c>
      <c r="F22" s="324"/>
      <c r="G22" s="324">
        <v>6563</v>
      </c>
      <c r="H22" s="324">
        <v>7794</v>
      </c>
    </row>
    <row r="23" spans="1:12" s="317" customFormat="1" ht="11.45" customHeight="1">
      <c r="B23" s="767">
        <v>12</v>
      </c>
      <c r="C23" s="769" t="s">
        <v>1403</v>
      </c>
      <c r="D23" s="324">
        <v>69663</v>
      </c>
      <c r="E23" s="975"/>
      <c r="F23" s="975"/>
      <c r="G23" s="975"/>
      <c r="H23" s="975"/>
    </row>
    <row r="24" spans="1:12" s="317" customFormat="1" ht="11.45" customHeight="1">
      <c r="B24" s="767">
        <v>13</v>
      </c>
      <c r="C24" s="769" t="s">
        <v>1404</v>
      </c>
      <c r="D24" s="324"/>
      <c r="E24" s="324">
        <v>29312</v>
      </c>
      <c r="F24" s="324">
        <v>2460</v>
      </c>
      <c r="G24" s="324">
        <v>6563</v>
      </c>
      <c r="H24" s="324">
        <v>7794</v>
      </c>
    </row>
    <row r="25" spans="1:12" s="317" customFormat="1" ht="11.45" customHeight="1">
      <c r="B25" s="768">
        <v>14</v>
      </c>
      <c r="C25" s="1186" t="s">
        <v>1405</v>
      </c>
      <c r="D25" s="329"/>
      <c r="E25" s="329"/>
      <c r="F25" s="329"/>
      <c r="G25" s="329"/>
      <c r="H25" s="330">
        <v>1694413</v>
      </c>
    </row>
    <row r="26" spans="1:12">
      <c r="B26" s="3"/>
      <c r="C26" s="3"/>
      <c r="D26" s="3"/>
      <c r="E26" s="3"/>
      <c r="F26" s="3"/>
      <c r="G26" s="3"/>
      <c r="H26" s="3"/>
    </row>
    <row r="27" spans="1:12" ht="11.25" customHeight="1">
      <c r="A27" s="125"/>
      <c r="B27" s="1185" t="s">
        <v>29</v>
      </c>
      <c r="C27" s="1164"/>
      <c r="D27" s="1099" t="s">
        <v>297</v>
      </c>
      <c r="E27" s="1099" t="s">
        <v>299</v>
      </c>
      <c r="F27" s="1099" t="s">
        <v>301</v>
      </c>
      <c r="G27" s="1100" t="s">
        <v>303</v>
      </c>
      <c r="H27" s="1099" t="s">
        <v>308</v>
      </c>
    </row>
    <row r="28" spans="1:12" ht="11.25" customHeight="1">
      <c r="B28" s="1363" t="s">
        <v>1406</v>
      </c>
      <c r="C28" s="1364"/>
      <c r="D28" s="843"/>
      <c r="E28" s="843"/>
      <c r="F28" s="843"/>
      <c r="G28" s="844"/>
      <c r="H28" s="843"/>
    </row>
    <row r="29" spans="1:12" ht="11.25" customHeight="1">
      <c r="B29" s="109"/>
      <c r="C29" s="2"/>
      <c r="D29" s="1365" t="s">
        <v>1388</v>
      </c>
      <c r="E29" s="1284"/>
      <c r="F29" s="1284"/>
      <c r="G29" s="1284"/>
      <c r="H29" s="244"/>
    </row>
    <row r="30" spans="1:12" ht="11.25" customHeight="1">
      <c r="B30" s="1255" t="s">
        <v>290</v>
      </c>
      <c r="C30" s="1256"/>
      <c r="D30" s="243" t="s">
        <v>1389</v>
      </c>
      <c r="E30" s="243" t="s">
        <v>1390</v>
      </c>
      <c r="F30" s="220" t="s">
        <v>1391</v>
      </c>
      <c r="G30" s="1006" t="s">
        <v>1392</v>
      </c>
      <c r="H30" s="243" t="s">
        <v>1393</v>
      </c>
    </row>
    <row r="31" spans="1:12" s="317" customFormat="1" ht="11.25" customHeight="1">
      <c r="B31" s="1">
        <v>15</v>
      </c>
      <c r="C31" s="322" t="s">
        <v>1407</v>
      </c>
      <c r="D31" s="976"/>
      <c r="E31" s="976"/>
      <c r="F31" s="976"/>
      <c r="G31" s="977"/>
      <c r="H31" s="324">
        <v>4941</v>
      </c>
      <c r="L31" s="318"/>
    </row>
    <row r="32" spans="1:12" s="317" customFormat="1" ht="11.25" customHeight="1">
      <c r="B32" s="1" t="s">
        <v>1408</v>
      </c>
      <c r="C32" s="322" t="s">
        <v>1409</v>
      </c>
      <c r="D32" s="975"/>
      <c r="E32" s="324"/>
      <c r="F32" s="324"/>
      <c r="G32" s="324">
        <v>327036</v>
      </c>
      <c r="H32" s="324">
        <v>277981</v>
      </c>
    </row>
    <row r="33" spans="2:8" s="317" customFormat="1" ht="11.25" customHeight="1">
      <c r="B33" s="1">
        <v>16</v>
      </c>
      <c r="C33" s="322" t="s">
        <v>1410</v>
      </c>
      <c r="D33" s="975"/>
      <c r="E33" s="324">
        <v>13972</v>
      </c>
      <c r="F33" s="324">
        <v>1541</v>
      </c>
      <c r="G33" s="324"/>
      <c r="H33" s="324">
        <v>7756</v>
      </c>
    </row>
    <row r="34" spans="2:8" s="317" customFormat="1" ht="11.25" customHeight="1">
      <c r="B34" s="1">
        <v>17</v>
      </c>
      <c r="C34" s="322" t="s">
        <v>1411</v>
      </c>
      <c r="D34" s="975"/>
      <c r="E34" s="324">
        <v>464613</v>
      </c>
      <c r="F34" s="324">
        <v>69655</v>
      </c>
      <c r="G34" s="324">
        <v>1064429</v>
      </c>
      <c r="H34" s="324">
        <v>1000902</v>
      </c>
    </row>
    <row r="35" spans="2:8" s="317" customFormat="1" ht="11.25" customHeight="1">
      <c r="B35" s="1">
        <v>18</v>
      </c>
      <c r="C35" s="984" t="s">
        <v>1412</v>
      </c>
      <c r="D35" s="975"/>
      <c r="E35" s="324">
        <v>32756</v>
      </c>
      <c r="F35" s="324"/>
      <c r="G35" s="324"/>
      <c r="H35" s="324"/>
    </row>
    <row r="36" spans="2:8" s="317" customFormat="1" ht="11.25" customHeight="1">
      <c r="B36" s="1">
        <v>19</v>
      </c>
      <c r="C36" s="984" t="s">
        <v>1413</v>
      </c>
      <c r="D36" s="975"/>
      <c r="E36" s="324">
        <v>65610</v>
      </c>
      <c r="F36" s="324">
        <v>-352</v>
      </c>
      <c r="G36" s="324">
        <v>2103</v>
      </c>
      <c r="H36" s="324">
        <v>6754</v>
      </c>
    </row>
    <row r="37" spans="2:8" s="317" customFormat="1" ht="11.25" customHeight="1">
      <c r="B37" s="1">
        <v>20</v>
      </c>
      <c r="C37" s="984" t="s">
        <v>1414</v>
      </c>
      <c r="D37" s="975"/>
      <c r="E37" s="324">
        <v>341168</v>
      </c>
      <c r="F37" s="324">
        <v>67423</v>
      </c>
      <c r="G37" s="324">
        <v>986197</v>
      </c>
      <c r="H37" s="324">
        <v>974795</v>
      </c>
    </row>
    <row r="38" spans="2:8" s="317" customFormat="1" ht="11.25" customHeight="1">
      <c r="B38" s="1">
        <v>21</v>
      </c>
      <c r="C38" s="985" t="s">
        <v>1415</v>
      </c>
      <c r="D38" s="983"/>
      <c r="E38" s="324">
        <v>158522</v>
      </c>
      <c r="F38" s="324">
        <v>39777</v>
      </c>
      <c r="G38" s="324">
        <v>539253</v>
      </c>
      <c r="H38" s="324">
        <v>489747</v>
      </c>
    </row>
    <row r="39" spans="2:8" s="317" customFormat="1" ht="11.25" customHeight="1">
      <c r="B39" s="1">
        <v>22</v>
      </c>
      <c r="C39" s="984" t="s">
        <v>1416</v>
      </c>
      <c r="D39" s="975"/>
      <c r="E39" s="324">
        <v>52</v>
      </c>
      <c r="F39" s="324">
        <v>278</v>
      </c>
      <c r="G39" s="324">
        <v>61412</v>
      </c>
      <c r="H39" s="324"/>
    </row>
    <row r="40" spans="2:8" s="317" customFormat="1" ht="11.25" customHeight="1">
      <c r="B40" s="1">
        <v>23</v>
      </c>
      <c r="C40" s="985" t="s">
        <v>1415</v>
      </c>
      <c r="D40" s="983"/>
      <c r="E40" s="324">
        <v>52</v>
      </c>
      <c r="F40" s="324">
        <v>278</v>
      </c>
      <c r="G40" s="324">
        <v>61412</v>
      </c>
      <c r="H40" s="324"/>
    </row>
    <row r="41" spans="2:8" s="317" customFormat="1" ht="11.25" customHeight="1">
      <c r="B41" s="1">
        <v>24</v>
      </c>
      <c r="C41" s="984" t="s">
        <v>1417</v>
      </c>
      <c r="D41" s="975"/>
      <c r="E41" s="324">
        <v>25027</v>
      </c>
      <c r="F41" s="324">
        <v>2306</v>
      </c>
      <c r="G41" s="324">
        <v>14718</v>
      </c>
      <c r="H41" s="324">
        <v>19354</v>
      </c>
    </row>
    <row r="42" spans="2:8" s="317" customFormat="1" ht="11.25" customHeight="1">
      <c r="B42" s="1">
        <v>25</v>
      </c>
      <c r="C42" s="322" t="s">
        <v>1418</v>
      </c>
      <c r="D42" s="975"/>
      <c r="E42" s="324"/>
      <c r="F42" s="324"/>
      <c r="G42" s="324"/>
      <c r="H42" s="324"/>
    </row>
    <row r="43" spans="2:8" s="317" customFormat="1" ht="11.25" customHeight="1">
      <c r="B43" s="1">
        <v>26</v>
      </c>
      <c r="C43" s="322" t="s">
        <v>1419</v>
      </c>
      <c r="D43" s="323"/>
      <c r="E43" s="324">
        <v>169709</v>
      </c>
      <c r="F43" s="324">
        <v>4960</v>
      </c>
      <c r="G43" s="324">
        <v>73541.255439999994</v>
      </c>
      <c r="H43" s="324">
        <v>114346</v>
      </c>
    </row>
    <row r="44" spans="2:8" s="317" customFormat="1" ht="11.25" customHeight="1">
      <c r="B44" s="1">
        <v>27</v>
      </c>
      <c r="C44" s="984" t="s">
        <v>1420</v>
      </c>
      <c r="D44" s="975"/>
      <c r="E44" s="975"/>
      <c r="F44" s="975"/>
      <c r="G44" s="324"/>
      <c r="H44" s="324"/>
    </row>
    <row r="45" spans="2:8" s="317" customFormat="1" ht="11.25" customHeight="1">
      <c r="B45" s="1">
        <v>28</v>
      </c>
      <c r="C45" s="984" t="s">
        <v>1421</v>
      </c>
      <c r="D45" s="978"/>
      <c r="E45" s="524"/>
      <c r="F45" s="524"/>
      <c r="G45" s="524">
        <v>6815</v>
      </c>
      <c r="H45" s="524">
        <v>5793</v>
      </c>
    </row>
    <row r="46" spans="2:8" ht="11.25" customHeight="1">
      <c r="B46" s="1">
        <v>29</v>
      </c>
      <c r="C46" s="984" t="s">
        <v>1422</v>
      </c>
      <c r="D46" s="979"/>
      <c r="E46" s="324">
        <v>27423</v>
      </c>
      <c r="F46" s="979"/>
      <c r="G46" s="979"/>
      <c r="H46" s="324">
        <v>27423</v>
      </c>
    </row>
    <row r="47" spans="2:8" ht="11.25" customHeight="1">
      <c r="B47" s="1">
        <v>30</v>
      </c>
      <c r="C47" s="984" t="s">
        <v>1423</v>
      </c>
      <c r="D47" s="979"/>
      <c r="E47" s="324">
        <v>69663</v>
      </c>
      <c r="F47" s="979"/>
      <c r="G47" s="979"/>
      <c r="H47" s="324">
        <v>3483</v>
      </c>
    </row>
    <row r="48" spans="2:8" ht="11.25" customHeight="1">
      <c r="B48" s="1">
        <v>31</v>
      </c>
      <c r="C48" s="984" t="s">
        <v>1424</v>
      </c>
      <c r="D48" s="979"/>
      <c r="E48" s="324">
        <v>72622</v>
      </c>
      <c r="F48" s="324">
        <v>4960</v>
      </c>
      <c r="G48" s="324">
        <v>66726</v>
      </c>
      <c r="H48" s="324">
        <v>77647</v>
      </c>
    </row>
    <row r="49" spans="2:8" ht="11.25" customHeight="1">
      <c r="B49" s="1">
        <v>32</v>
      </c>
      <c r="C49" s="322" t="s">
        <v>1425</v>
      </c>
      <c r="D49" s="979"/>
      <c r="E49" s="324">
        <v>382299</v>
      </c>
      <c r="F49" s="324">
        <v>71497</v>
      </c>
      <c r="G49" s="324">
        <v>331024</v>
      </c>
      <c r="H49" s="324">
        <v>43437</v>
      </c>
    </row>
    <row r="50" spans="2:8" ht="11.25" customHeight="1">
      <c r="B50" s="1187">
        <v>33</v>
      </c>
      <c r="C50" s="1186" t="s">
        <v>1426</v>
      </c>
      <c r="D50" s="1188"/>
      <c r="E50" s="1188"/>
      <c r="F50" s="1188"/>
      <c r="G50" s="1188"/>
      <c r="H50" s="330">
        <v>1449364</v>
      </c>
    </row>
    <row r="51" spans="2:8" ht="11.25" customHeight="1">
      <c r="B51" s="1166">
        <v>34</v>
      </c>
      <c r="C51" s="1186" t="s">
        <v>1427</v>
      </c>
      <c r="D51" s="1188"/>
      <c r="E51" s="1188"/>
      <c r="F51" s="1188"/>
      <c r="G51" s="1188"/>
      <c r="H51" s="1013">
        <v>116.91</v>
      </c>
    </row>
  </sheetData>
  <mergeCells count="8">
    <mergeCell ref="B3:H3"/>
    <mergeCell ref="B8:C8"/>
    <mergeCell ref="B10:C10"/>
    <mergeCell ref="B30:C30"/>
    <mergeCell ref="D9:G9"/>
    <mergeCell ref="B11:C11"/>
    <mergeCell ref="B28:C28"/>
    <mergeCell ref="D29:G29"/>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G120"/>
  <sheetViews>
    <sheetView showGridLines="0" showRowColHeaders="0" zoomScaleNormal="100" workbookViewId="0"/>
  </sheetViews>
  <sheetFormatPr baseColWidth="10" defaultColWidth="11.42578125" defaultRowHeight="14.25"/>
  <cols>
    <col min="1" max="1" width="2.7109375" style="78" customWidth="1"/>
    <col min="2" max="2" width="4.85546875" style="277" customWidth="1"/>
    <col min="3" max="3" width="113.85546875" style="78" customWidth="1"/>
    <col min="4" max="5" width="16.42578125" style="198" customWidth="1"/>
    <col min="6" max="6" width="23.5703125" style="78" customWidth="1"/>
    <col min="7" max="7" width="14.85546875" style="78" customWidth="1"/>
    <col min="8" max="16384" width="11.42578125" style="78"/>
  </cols>
  <sheetData>
    <row r="1" spans="2:7" ht="11.25" customHeight="1"/>
    <row r="2" spans="2:7" ht="5.25" customHeight="1"/>
    <row r="3" spans="2:7" ht="12.75" customHeight="1">
      <c r="B3" s="1204" t="s">
        <v>287</v>
      </c>
      <c r="C3" s="1204"/>
      <c r="D3" s="1204"/>
      <c r="E3" s="1204"/>
      <c r="F3" s="1204"/>
      <c r="G3" s="1204"/>
    </row>
    <row r="4" spans="2:7" ht="5.25" customHeight="1"/>
    <row r="5" spans="2:7" ht="15.75">
      <c r="B5" s="279" t="s">
        <v>288</v>
      </c>
    </row>
    <row r="6" spans="2:7" ht="11.25" customHeight="1"/>
    <row r="7" spans="2:7" s="3" customFormat="1" ht="11.25">
      <c r="B7" s="1205" t="s">
        <v>289</v>
      </c>
      <c r="C7" s="1205"/>
      <c r="D7" s="1205"/>
      <c r="E7" s="1205"/>
    </row>
    <row r="8" spans="2:7" s="3" customFormat="1" ht="11.25">
      <c r="B8" s="163"/>
      <c r="D8" s="199"/>
      <c r="E8" s="199"/>
    </row>
    <row r="9" spans="2:7" s="3" customFormat="1" ht="11.25" customHeight="1">
      <c r="B9" s="339" t="s">
        <v>29</v>
      </c>
      <c r="D9" s="199"/>
      <c r="E9" s="199"/>
    </row>
    <row r="10" spans="2:7" s="3" customFormat="1" ht="11.25" customHeight="1">
      <c r="B10" s="273"/>
      <c r="C10" s="109"/>
      <c r="D10" s="200"/>
      <c r="E10" s="200"/>
    </row>
    <row r="11" spans="2:7" s="3" customFormat="1" ht="11.25" customHeight="1">
      <c r="B11" s="1206" t="s">
        <v>290</v>
      </c>
      <c r="C11" s="1206"/>
      <c r="D11" s="980" t="s">
        <v>291</v>
      </c>
      <c r="E11" s="981" t="s">
        <v>292</v>
      </c>
    </row>
    <row r="12" spans="2:7" s="3" customFormat="1" ht="15" customHeight="1">
      <c r="B12" s="1203" t="s">
        <v>293</v>
      </c>
      <c r="C12" s="1203"/>
      <c r="D12" s="1203"/>
      <c r="E12" s="1203"/>
    </row>
    <row r="13" spans="2:7" s="3" customFormat="1" ht="11.25" customHeight="1">
      <c r="B13" s="274">
        <v>1</v>
      </c>
      <c r="C13" s="202" t="s">
        <v>294</v>
      </c>
      <c r="D13" s="321">
        <v>38112.578829999999</v>
      </c>
      <c r="E13" s="1019" t="s">
        <v>295</v>
      </c>
    </row>
    <row r="14" spans="2:7" s="3" customFormat="1" ht="11.25" customHeight="1">
      <c r="B14" s="274"/>
      <c r="C14" s="735" t="s">
        <v>296</v>
      </c>
      <c r="D14" s="736">
        <v>19379.562999999998</v>
      </c>
      <c r="E14" s="1019" t="s">
        <v>297</v>
      </c>
    </row>
    <row r="15" spans="2:7" s="3" customFormat="1" ht="11.25" customHeight="1">
      <c r="B15" s="274"/>
      <c r="C15" s="735" t="s">
        <v>298</v>
      </c>
      <c r="D15" s="736">
        <v>18733.016</v>
      </c>
      <c r="E15" s="1019" t="s">
        <v>299</v>
      </c>
    </row>
    <row r="16" spans="2:7" s="3" customFormat="1" ht="11.25" customHeight="1">
      <c r="B16" s="274">
        <v>2</v>
      </c>
      <c r="C16" s="202" t="s">
        <v>300</v>
      </c>
      <c r="D16" s="321">
        <v>162370.37094299999</v>
      </c>
      <c r="E16" s="1019" t="s">
        <v>301</v>
      </c>
      <c r="G16" s="203"/>
    </row>
    <row r="17" spans="2:7" s="3" customFormat="1" ht="11.25" customHeight="1">
      <c r="B17" s="274">
        <v>3</v>
      </c>
      <c r="C17" s="202" t="s">
        <v>302</v>
      </c>
      <c r="D17" s="321">
        <v>5395.8629879999999</v>
      </c>
      <c r="E17" s="1020" t="s">
        <v>303</v>
      </c>
    </row>
    <row r="18" spans="2:7" s="3" customFormat="1" ht="11.25" customHeight="1">
      <c r="B18" s="274" t="s">
        <v>304</v>
      </c>
      <c r="C18" s="202" t="s">
        <v>305</v>
      </c>
      <c r="D18" s="321"/>
      <c r="E18" s="1019"/>
    </row>
    <row r="19" spans="2:7" s="3" customFormat="1" ht="11.25" customHeight="1">
      <c r="B19" s="274">
        <v>4</v>
      </c>
      <c r="C19" s="202" t="s">
        <v>306</v>
      </c>
      <c r="D19" s="321"/>
      <c r="E19" s="1019"/>
    </row>
    <row r="20" spans="2:7" s="3" customFormat="1" ht="11.25" customHeight="1">
      <c r="B20" s="274">
        <v>5</v>
      </c>
      <c r="C20" s="202" t="s">
        <v>307</v>
      </c>
      <c r="D20" s="321">
        <v>128.27099999999999</v>
      </c>
      <c r="E20" s="1019" t="s">
        <v>308</v>
      </c>
    </row>
    <row r="21" spans="2:7" s="3" customFormat="1" ht="11.25" customHeight="1">
      <c r="B21" s="274" t="s">
        <v>309</v>
      </c>
      <c r="C21" s="202" t="s">
        <v>310</v>
      </c>
      <c r="D21" s="321"/>
      <c r="E21" s="982"/>
    </row>
    <row r="22" spans="2:7" s="125" customFormat="1" ht="11.25" customHeight="1">
      <c r="B22" s="1051">
        <v>6</v>
      </c>
      <c r="C22" s="1052" t="s">
        <v>311</v>
      </c>
      <c r="D22" s="1053">
        <f>SUM(D14:D21)</f>
        <v>206007.083931</v>
      </c>
      <c r="E22" s="1054"/>
    </row>
    <row r="23" spans="2:7" s="3" customFormat="1" ht="15" customHeight="1">
      <c r="B23" s="1203" t="s">
        <v>312</v>
      </c>
      <c r="C23" s="1203"/>
      <c r="D23" s="1203"/>
      <c r="E23" s="1203"/>
    </row>
    <row r="24" spans="2:7" s="3" customFormat="1" ht="11.25" customHeight="1">
      <c r="B24" s="274">
        <v>7</v>
      </c>
      <c r="C24" s="202" t="s">
        <v>313</v>
      </c>
      <c r="D24" s="321">
        <v>-1210.383838</v>
      </c>
      <c r="E24" s="203"/>
    </row>
    <row r="25" spans="2:7" s="3" customFormat="1" ht="11.25" customHeight="1">
      <c r="B25" s="274">
        <v>8</v>
      </c>
      <c r="C25" s="202" t="s">
        <v>314</v>
      </c>
      <c r="D25" s="321">
        <v>-10815.04617</v>
      </c>
      <c r="E25" s="1020" t="s">
        <v>315</v>
      </c>
    </row>
    <row r="26" spans="2:7" s="3" customFormat="1" ht="22.5" customHeight="1">
      <c r="B26" s="278">
        <v>10</v>
      </c>
      <c r="C26" s="238" t="s">
        <v>316</v>
      </c>
      <c r="D26" s="321">
        <v>-439.86405000000002</v>
      </c>
      <c r="E26" s="1020" t="s">
        <v>317</v>
      </c>
      <c r="G26" s="109"/>
    </row>
    <row r="27" spans="2:7" s="3" customFormat="1" ht="11.25" customHeight="1">
      <c r="B27" s="274">
        <v>11</v>
      </c>
      <c r="C27" s="202" t="s">
        <v>318</v>
      </c>
      <c r="D27" s="321"/>
      <c r="E27" s="1020"/>
    </row>
    <row r="28" spans="2:7" s="3" customFormat="1" ht="11.25" customHeight="1">
      <c r="B28" s="274">
        <v>12</v>
      </c>
      <c r="C28" s="202" t="s">
        <v>319</v>
      </c>
      <c r="D28" s="321">
        <v>-2831.6341179999999</v>
      </c>
      <c r="E28" s="1020"/>
    </row>
    <row r="29" spans="2:7" s="3" customFormat="1" ht="11.25" customHeight="1">
      <c r="B29" s="274">
        <v>13</v>
      </c>
      <c r="C29" s="202" t="s">
        <v>320</v>
      </c>
      <c r="D29" s="321"/>
      <c r="E29" s="1020"/>
    </row>
    <row r="30" spans="2:7" s="3" customFormat="1" ht="11.25" customHeight="1">
      <c r="B30" s="274">
        <v>14</v>
      </c>
      <c r="C30" s="202" t="s">
        <v>321</v>
      </c>
      <c r="D30" s="321">
        <v>-161.17920000000001</v>
      </c>
      <c r="E30" s="1020" t="s">
        <v>322</v>
      </c>
    </row>
    <row r="31" spans="2:7" s="3" customFormat="1" ht="11.25" customHeight="1">
      <c r="B31" s="274">
        <v>15</v>
      </c>
      <c r="C31" s="202" t="s">
        <v>323</v>
      </c>
      <c r="D31" s="321">
        <v>-2.9168020000000001</v>
      </c>
      <c r="E31" s="1020"/>
    </row>
    <row r="32" spans="2:7" s="3" customFormat="1" ht="11.25" customHeight="1">
      <c r="B32" s="274">
        <v>16</v>
      </c>
      <c r="C32" s="202" t="s">
        <v>324</v>
      </c>
      <c r="D32" s="321"/>
      <c r="E32" s="1020" t="s">
        <v>297</v>
      </c>
    </row>
    <row r="33" spans="2:5" s="3" customFormat="1" ht="22.5" customHeight="1">
      <c r="B33" s="278">
        <v>17</v>
      </c>
      <c r="C33" s="202" t="s">
        <v>325</v>
      </c>
      <c r="D33" s="321"/>
      <c r="E33" s="1020"/>
    </row>
    <row r="34" spans="2:5" s="3" customFormat="1" ht="22.5" customHeight="1">
      <c r="B34" s="278">
        <v>18</v>
      </c>
      <c r="C34" s="202" t="s">
        <v>326</v>
      </c>
      <c r="D34" s="321"/>
      <c r="E34" s="1020"/>
    </row>
    <row r="35" spans="2:5" s="3" customFormat="1" ht="22.5" customHeight="1">
      <c r="B35" s="278">
        <v>19</v>
      </c>
      <c r="C35" s="202" t="s">
        <v>327</v>
      </c>
      <c r="D35" s="321">
        <v>-5670.0302149999998</v>
      </c>
      <c r="E35" s="1020" t="s">
        <v>328</v>
      </c>
    </row>
    <row r="36" spans="2:5" s="3" customFormat="1" ht="11.25">
      <c r="B36" s="278" t="s">
        <v>329</v>
      </c>
      <c r="C36" s="202" t="s">
        <v>330</v>
      </c>
      <c r="D36" s="321"/>
      <c r="E36" s="203"/>
    </row>
    <row r="37" spans="2:5" s="3" customFormat="1" ht="11.25">
      <c r="B37" s="278" t="s">
        <v>331</v>
      </c>
      <c r="C37" s="735" t="s">
        <v>332</v>
      </c>
      <c r="D37" s="736"/>
      <c r="E37" s="737"/>
    </row>
    <row r="38" spans="2:5" s="3" customFormat="1" ht="11.25">
      <c r="B38" s="278" t="s">
        <v>333</v>
      </c>
      <c r="C38" s="735" t="s">
        <v>334</v>
      </c>
      <c r="D38" s="736"/>
      <c r="E38" s="737"/>
    </row>
    <row r="39" spans="2:5" s="3" customFormat="1" ht="11.25">
      <c r="B39" s="278" t="s">
        <v>335</v>
      </c>
      <c r="C39" s="735" t="s">
        <v>336</v>
      </c>
      <c r="D39" s="736"/>
      <c r="E39" s="737"/>
    </row>
    <row r="40" spans="2:5" s="3" customFormat="1" ht="11.25" customHeight="1">
      <c r="B40" s="274">
        <v>21</v>
      </c>
      <c r="C40" s="202" t="s">
        <v>337</v>
      </c>
      <c r="D40" s="321"/>
      <c r="E40" s="203"/>
    </row>
    <row r="41" spans="2:5" s="3" customFormat="1" ht="11.25" customHeight="1">
      <c r="B41" s="274">
        <v>22</v>
      </c>
      <c r="C41" s="202" t="s">
        <v>338</v>
      </c>
      <c r="D41" s="321"/>
      <c r="E41" s="203"/>
    </row>
    <row r="42" spans="2:5" s="3" customFormat="1" ht="22.5" customHeight="1">
      <c r="B42" s="278">
        <v>23</v>
      </c>
      <c r="C42" s="735" t="s">
        <v>339</v>
      </c>
      <c r="D42" s="736"/>
      <c r="E42" s="737"/>
    </row>
    <row r="43" spans="2:5" s="3" customFormat="1" ht="11.25" customHeight="1">
      <c r="B43" s="274">
        <v>25</v>
      </c>
      <c r="C43" s="735" t="s">
        <v>340</v>
      </c>
      <c r="D43" s="736"/>
      <c r="E43" s="737"/>
    </row>
    <row r="44" spans="2:5" s="3" customFormat="1" ht="11.25" customHeight="1">
      <c r="B44" s="274" t="s">
        <v>341</v>
      </c>
      <c r="C44" s="202" t="s">
        <v>342</v>
      </c>
      <c r="D44" s="321"/>
      <c r="E44" s="203"/>
    </row>
    <row r="45" spans="2:5" s="3" customFormat="1" ht="11.25" customHeight="1">
      <c r="B45" s="275" t="s">
        <v>343</v>
      </c>
      <c r="C45" s="205" t="s">
        <v>344</v>
      </c>
      <c r="D45" s="321"/>
      <c r="E45" s="201"/>
    </row>
    <row r="46" spans="2:5" s="3" customFormat="1" ht="11.25" customHeight="1">
      <c r="B46" s="275">
        <v>27</v>
      </c>
      <c r="C46" s="205" t="s">
        <v>345</v>
      </c>
      <c r="D46" s="321"/>
      <c r="E46" s="201"/>
    </row>
    <row r="47" spans="2:5" s="3" customFormat="1" ht="11.25" customHeight="1">
      <c r="B47" s="275" t="s">
        <v>346</v>
      </c>
      <c r="C47" s="205" t="s">
        <v>347</v>
      </c>
      <c r="D47" s="321">
        <v>-278.32313900000003</v>
      </c>
      <c r="E47" s="201"/>
    </row>
    <row r="48" spans="2:5" s="3" customFormat="1" ht="11.25" customHeight="1">
      <c r="B48" s="1055">
        <v>28</v>
      </c>
      <c r="C48" s="1056" t="s">
        <v>348</v>
      </c>
      <c r="D48" s="1053">
        <f>SUM(D24:D47)</f>
        <v>-21409.377531999999</v>
      </c>
      <c r="E48" s="1057"/>
    </row>
    <row r="49" spans="2:6" s="3" customFormat="1" ht="11.25" customHeight="1">
      <c r="B49" s="1055">
        <v>29</v>
      </c>
      <c r="C49" s="1056" t="s">
        <v>349</v>
      </c>
      <c r="D49" s="1053">
        <f>D22+D48</f>
        <v>184597.70639900002</v>
      </c>
      <c r="E49" s="1057"/>
    </row>
    <row r="50" spans="2:6" s="3" customFormat="1" ht="15" customHeight="1">
      <c r="B50" s="1203" t="s">
        <v>350</v>
      </c>
      <c r="C50" s="1203"/>
      <c r="D50" s="1203"/>
      <c r="E50" s="1203"/>
    </row>
    <row r="51" spans="2:6" s="3" customFormat="1" ht="11.25" customHeight="1">
      <c r="B51" s="275">
        <v>30</v>
      </c>
      <c r="C51" s="205" t="s">
        <v>294</v>
      </c>
      <c r="D51" s="321">
        <v>10474.355</v>
      </c>
      <c r="E51" s="201"/>
    </row>
    <row r="52" spans="2:6" s="3" customFormat="1" ht="11.25" customHeight="1">
      <c r="B52" s="275">
        <v>31</v>
      </c>
      <c r="C52" s="739" t="s">
        <v>351</v>
      </c>
      <c r="D52" s="736"/>
      <c r="E52" s="740"/>
      <c r="F52" s="289"/>
    </row>
    <row r="53" spans="2:6" s="3" customFormat="1" ht="11.25" customHeight="1">
      <c r="B53" s="275">
        <v>32</v>
      </c>
      <c r="C53" s="739" t="s">
        <v>352</v>
      </c>
      <c r="D53" s="736"/>
      <c r="E53" s="740"/>
    </row>
    <row r="54" spans="2:6" s="3" customFormat="1" ht="11.25" customHeight="1">
      <c r="B54" s="275">
        <v>33</v>
      </c>
      <c r="C54" s="205" t="s">
        <v>353</v>
      </c>
      <c r="D54" s="321"/>
      <c r="E54" s="201"/>
    </row>
    <row r="55" spans="2:6" s="3" customFormat="1" ht="11.25" customHeight="1">
      <c r="B55" s="275" t="s">
        <v>354</v>
      </c>
      <c r="C55" s="205" t="s">
        <v>355</v>
      </c>
      <c r="D55" s="321"/>
      <c r="E55" s="201"/>
    </row>
    <row r="56" spans="2:6" s="3" customFormat="1" ht="11.25" customHeight="1">
      <c r="B56" s="275" t="s">
        <v>356</v>
      </c>
      <c r="C56" s="205" t="s">
        <v>357</v>
      </c>
      <c r="D56" s="321"/>
      <c r="E56" s="201"/>
    </row>
    <row r="57" spans="2:6" s="3" customFormat="1" ht="11.25" customHeight="1">
      <c r="B57" s="275">
        <v>34</v>
      </c>
      <c r="C57" s="205" t="s">
        <v>358</v>
      </c>
      <c r="D57" s="321">
        <v>700</v>
      </c>
      <c r="E57" s="1020" t="s">
        <v>359</v>
      </c>
    </row>
    <row r="58" spans="2:6" s="3" customFormat="1" ht="11.25" customHeight="1">
      <c r="B58" s="275">
        <v>35</v>
      </c>
      <c r="C58" s="739" t="s">
        <v>360</v>
      </c>
      <c r="D58" s="736"/>
      <c r="E58" s="740"/>
    </row>
    <row r="59" spans="2:6" s="3" customFormat="1" ht="11.25" customHeight="1">
      <c r="B59" s="1058">
        <v>36</v>
      </c>
      <c r="C59" s="1056" t="s">
        <v>361</v>
      </c>
      <c r="D59" s="1053">
        <v>11174.355</v>
      </c>
      <c r="E59" s="1057"/>
    </row>
    <row r="60" spans="2:6" s="3" customFormat="1" ht="15" customHeight="1">
      <c r="B60" s="1203" t="s">
        <v>362</v>
      </c>
      <c r="C60" s="1203"/>
      <c r="D60" s="1203"/>
      <c r="E60" s="1203"/>
    </row>
    <row r="61" spans="2:6" s="3" customFormat="1" ht="11.25" customHeight="1">
      <c r="B61" s="275">
        <v>37</v>
      </c>
      <c r="C61" s="205" t="s">
        <v>363</v>
      </c>
      <c r="D61" s="321"/>
      <c r="E61" s="201"/>
    </row>
    <row r="62" spans="2:6" s="3" customFormat="1" ht="22.5" customHeight="1">
      <c r="B62" s="741">
        <v>38</v>
      </c>
      <c r="C62" s="205" t="s">
        <v>364</v>
      </c>
      <c r="D62" s="321"/>
      <c r="E62" s="201"/>
    </row>
    <row r="63" spans="2:6" s="3" customFormat="1" ht="22.5" customHeight="1">
      <c r="B63" s="741">
        <v>39</v>
      </c>
      <c r="C63" s="205" t="s">
        <v>365</v>
      </c>
      <c r="D63" s="321"/>
      <c r="E63" s="201"/>
    </row>
    <row r="64" spans="2:6" s="3" customFormat="1" ht="22.5" customHeight="1">
      <c r="B64" s="278">
        <v>40</v>
      </c>
      <c r="C64" s="202" t="s">
        <v>366</v>
      </c>
      <c r="D64" s="321">
        <v>-1500</v>
      </c>
      <c r="E64" s="1020" t="s">
        <v>359</v>
      </c>
    </row>
    <row r="65" spans="2:5" s="3" customFormat="1" ht="11.25" customHeight="1">
      <c r="B65" s="275">
        <v>42</v>
      </c>
      <c r="C65" s="205" t="s">
        <v>367</v>
      </c>
      <c r="D65" s="321"/>
      <c r="E65" s="201"/>
    </row>
    <row r="66" spans="2:5" s="3" customFormat="1" ht="11.25" customHeight="1">
      <c r="B66" s="275" t="s">
        <v>368</v>
      </c>
      <c r="C66" s="205" t="s">
        <v>369</v>
      </c>
      <c r="D66" s="321">
        <v>-133.874762</v>
      </c>
      <c r="E66" s="201"/>
    </row>
    <row r="67" spans="2:5" s="3" customFormat="1" ht="11.25" customHeight="1">
      <c r="B67" s="1058">
        <v>43</v>
      </c>
      <c r="C67" s="1056" t="s">
        <v>370</v>
      </c>
      <c r="D67" s="1053">
        <f>D64+D66</f>
        <v>-1633.8747619999999</v>
      </c>
      <c r="E67" s="1057"/>
    </row>
    <row r="68" spans="2:5" s="3" customFormat="1" ht="11.25" customHeight="1">
      <c r="B68" s="1058">
        <v>44</v>
      </c>
      <c r="C68" s="1056" t="s">
        <v>371</v>
      </c>
      <c r="D68" s="1053">
        <f>D59+D67</f>
        <v>9540.4802380000001</v>
      </c>
      <c r="E68" s="1057"/>
    </row>
    <row r="69" spans="2:5" s="3" customFormat="1" ht="11.25" customHeight="1">
      <c r="B69" s="1058">
        <v>45</v>
      </c>
      <c r="C69" s="1056" t="s">
        <v>372</v>
      </c>
      <c r="D69" s="1053">
        <f>D68+D49</f>
        <v>194138.18663700001</v>
      </c>
      <c r="E69" s="1059"/>
    </row>
    <row r="70" spans="2:5" s="3" customFormat="1" ht="15" customHeight="1">
      <c r="B70" s="1203" t="s">
        <v>373</v>
      </c>
      <c r="C70" s="1203"/>
      <c r="D70" s="1203"/>
      <c r="E70" s="1203"/>
    </row>
    <row r="71" spans="2:5" s="3" customFormat="1" ht="11.25" customHeight="1">
      <c r="B71" s="275">
        <v>46</v>
      </c>
      <c r="C71" s="205" t="s">
        <v>374</v>
      </c>
      <c r="D71" s="321">
        <v>26730.227009999999</v>
      </c>
      <c r="E71" s="201"/>
    </row>
    <row r="72" spans="2:5" s="3" customFormat="1" ht="11.25" customHeight="1">
      <c r="B72" s="275">
        <v>47</v>
      </c>
      <c r="C72" s="205" t="s">
        <v>375</v>
      </c>
      <c r="D72" s="321"/>
      <c r="E72" s="201"/>
    </row>
    <row r="73" spans="2:5" s="3" customFormat="1" ht="11.25" customHeight="1">
      <c r="B73" s="275" t="s">
        <v>376</v>
      </c>
      <c r="C73" s="205" t="s">
        <v>377</v>
      </c>
      <c r="D73" s="321"/>
      <c r="E73" s="201"/>
    </row>
    <row r="74" spans="2:5" s="3" customFormat="1" ht="11.25" customHeight="1">
      <c r="B74" s="275" t="s">
        <v>378</v>
      </c>
      <c r="C74" s="205" t="s">
        <v>379</v>
      </c>
      <c r="D74" s="321"/>
      <c r="E74" s="201"/>
    </row>
    <row r="75" spans="2:5" s="3" customFormat="1" ht="22.5" customHeight="1">
      <c r="B75" s="278">
        <v>48</v>
      </c>
      <c r="C75" s="202" t="s">
        <v>380</v>
      </c>
      <c r="D75" s="321">
        <v>900</v>
      </c>
      <c r="E75" s="1020" t="s">
        <v>381</v>
      </c>
    </row>
    <row r="76" spans="2:5" s="3" customFormat="1" ht="11.25" customHeight="1">
      <c r="B76" s="274">
        <v>49</v>
      </c>
      <c r="C76" s="735" t="s">
        <v>382</v>
      </c>
      <c r="D76" s="321"/>
      <c r="E76" s="203"/>
    </row>
    <row r="77" spans="2:5" s="3" customFormat="1" ht="11.25" customHeight="1">
      <c r="B77" s="274">
        <v>50</v>
      </c>
      <c r="C77" s="202" t="s">
        <v>383</v>
      </c>
      <c r="D77" s="321"/>
      <c r="E77" s="203"/>
    </row>
    <row r="78" spans="2:5" s="3" customFormat="1" ht="11.25" customHeight="1">
      <c r="B78" s="1051">
        <v>51</v>
      </c>
      <c r="C78" s="1052" t="s">
        <v>384</v>
      </c>
      <c r="D78" s="1053">
        <v>27630.227009999999</v>
      </c>
      <c r="E78" s="1057"/>
    </row>
    <row r="79" spans="2:5" s="3" customFormat="1" ht="15" customHeight="1">
      <c r="B79" s="1203" t="s">
        <v>385</v>
      </c>
      <c r="C79" s="1203"/>
      <c r="D79" s="1203"/>
      <c r="E79" s="1203"/>
    </row>
    <row r="80" spans="2:5" s="3" customFormat="1" ht="11.25" customHeight="1">
      <c r="B80" s="274">
        <v>52</v>
      </c>
      <c r="C80" s="202" t="s">
        <v>386</v>
      </c>
      <c r="D80" s="321"/>
      <c r="E80" s="203"/>
    </row>
    <row r="81" spans="2:7" s="3" customFormat="1" ht="22.5" customHeight="1">
      <c r="B81" s="278">
        <v>53</v>
      </c>
      <c r="C81" s="202" t="s">
        <v>387</v>
      </c>
      <c r="D81" s="321"/>
      <c r="E81" s="203"/>
    </row>
    <row r="82" spans="2:7" s="3" customFormat="1" ht="22.5" customHeight="1">
      <c r="B82" s="278">
        <v>54</v>
      </c>
      <c r="C82" s="202" t="s">
        <v>388</v>
      </c>
      <c r="D82" s="321"/>
      <c r="E82" s="203"/>
    </row>
    <row r="83" spans="2:7" s="3" customFormat="1" ht="22.5" customHeight="1">
      <c r="B83" s="278">
        <v>55</v>
      </c>
      <c r="C83" s="202" t="s">
        <v>389</v>
      </c>
      <c r="D83" s="321">
        <v>-5588</v>
      </c>
      <c r="E83" s="1020" t="s">
        <v>381</v>
      </c>
    </row>
    <row r="84" spans="2:7" s="3" customFormat="1" ht="11.25" customHeight="1">
      <c r="B84" s="379" t="s">
        <v>390</v>
      </c>
      <c r="C84" s="206" t="s">
        <v>391</v>
      </c>
      <c r="D84" s="321"/>
      <c r="E84" s="203"/>
    </row>
    <row r="85" spans="2:7" s="3" customFormat="1" ht="11.25" customHeight="1">
      <c r="B85" s="379" t="s">
        <v>392</v>
      </c>
      <c r="C85" s="207" t="s">
        <v>393</v>
      </c>
      <c r="D85" s="321">
        <v>-149.823519</v>
      </c>
      <c r="E85" s="203"/>
    </row>
    <row r="86" spans="2:7" s="3" customFormat="1" ht="11.25" customHeight="1">
      <c r="B86" s="1051">
        <v>57</v>
      </c>
      <c r="C86" s="1060" t="s">
        <v>394</v>
      </c>
      <c r="D86" s="1053">
        <v>-5588</v>
      </c>
      <c r="E86" s="1061"/>
    </row>
    <row r="87" spans="2:7" s="3" customFormat="1" ht="11.25" customHeight="1">
      <c r="B87" s="692">
        <v>58</v>
      </c>
      <c r="C87" s="693" t="s">
        <v>395</v>
      </c>
      <c r="D87" s="1053">
        <v>21892.403491000001</v>
      </c>
      <c r="E87" s="694"/>
    </row>
    <row r="88" spans="2:7" s="3" customFormat="1" ht="11.25" customHeight="1">
      <c r="B88" s="1058">
        <v>59</v>
      </c>
      <c r="C88" s="1062" t="s">
        <v>396</v>
      </c>
      <c r="D88" s="1053">
        <v>216030.589958</v>
      </c>
      <c r="E88" s="1057"/>
    </row>
    <row r="89" spans="2:7" s="3" customFormat="1" ht="11.25" customHeight="1">
      <c r="B89" s="1058">
        <v>60</v>
      </c>
      <c r="C89" s="1062" t="s">
        <v>397</v>
      </c>
      <c r="D89" s="1053">
        <v>1070702.6934648</v>
      </c>
      <c r="E89" s="1057"/>
    </row>
    <row r="90" spans="2:7" s="3" customFormat="1" ht="15" customHeight="1">
      <c r="B90" s="1203" t="s">
        <v>398</v>
      </c>
      <c r="C90" s="1203"/>
      <c r="D90" s="1203"/>
      <c r="E90" s="1203"/>
    </row>
    <row r="91" spans="2:7" s="3" customFormat="1" ht="11.25" customHeight="1">
      <c r="B91" s="695">
        <v>61</v>
      </c>
      <c r="C91" s="696" t="s">
        <v>399</v>
      </c>
      <c r="D91" s="697">
        <v>17.2402569597993</v>
      </c>
      <c r="E91" s="694"/>
      <c r="G91" s="821"/>
    </row>
    <row r="92" spans="2:7" s="3" customFormat="1" ht="11.25" customHeight="1">
      <c r="B92" s="695">
        <v>62</v>
      </c>
      <c r="C92" s="696" t="s">
        <v>400</v>
      </c>
      <c r="D92" s="697">
        <v>18.131277407360901</v>
      </c>
      <c r="E92" s="694"/>
      <c r="G92" s="821"/>
    </row>
    <row r="93" spans="2:7" s="3" customFormat="1" ht="11.25" customHeight="1">
      <c r="B93" s="695">
        <v>63</v>
      </c>
      <c r="C93" s="696" t="s">
        <v>401</v>
      </c>
      <c r="D93" s="697">
        <v>20.175889279104499</v>
      </c>
      <c r="E93" s="694"/>
      <c r="G93" s="821"/>
    </row>
    <row r="94" spans="2:7" s="3" customFormat="1" ht="33.75" customHeight="1">
      <c r="B94" s="742">
        <v>64</v>
      </c>
      <c r="C94" s="696" t="s">
        <v>402</v>
      </c>
      <c r="D94" s="697"/>
      <c r="E94" s="694"/>
    </row>
    <row r="95" spans="2:7" s="3" customFormat="1" ht="11.25" customHeight="1">
      <c r="B95" s="275">
        <v>65</v>
      </c>
      <c r="C95" s="739" t="s">
        <v>403</v>
      </c>
      <c r="D95" s="925">
        <v>2.5000000041449302</v>
      </c>
      <c r="E95" s="201"/>
      <c r="F95" s="820"/>
    </row>
    <row r="96" spans="2:7" s="3" customFormat="1" ht="11.25" customHeight="1">
      <c r="B96" s="275">
        <v>66</v>
      </c>
      <c r="C96" s="739" t="s">
        <v>404</v>
      </c>
      <c r="D96" s="925">
        <v>1.1548636140987201</v>
      </c>
      <c r="E96" s="201"/>
      <c r="F96" s="820"/>
    </row>
    <row r="97" spans="2:6" s="3" customFormat="1" ht="11.25" customHeight="1">
      <c r="B97" s="275">
        <v>67</v>
      </c>
      <c r="C97" s="739" t="s">
        <v>405</v>
      </c>
      <c r="D97" s="925">
        <v>3.1490705189963499</v>
      </c>
      <c r="E97" s="201"/>
      <c r="F97" s="820"/>
    </row>
    <row r="98" spans="2:6" s="3" customFormat="1" ht="11.25" customHeight="1">
      <c r="B98" s="275" t="s">
        <v>406</v>
      </c>
      <c r="C98" s="739" t="s">
        <v>407</v>
      </c>
      <c r="D98" s="925">
        <v>2.0000000033346201</v>
      </c>
      <c r="E98" s="201"/>
      <c r="F98" s="820"/>
    </row>
    <row r="99" spans="2:6" s="3" customFormat="1" ht="11.25" customHeight="1">
      <c r="B99" s="275" t="s">
        <v>408</v>
      </c>
      <c r="C99" s="739" t="s">
        <v>409</v>
      </c>
      <c r="D99" s="925">
        <v>1.9</v>
      </c>
      <c r="E99" s="201"/>
      <c r="F99" s="820"/>
    </row>
    <row r="100" spans="2:6" s="3" customFormat="1" ht="11.25" customHeight="1">
      <c r="B100" s="274">
        <v>68</v>
      </c>
      <c r="C100" s="204" t="s">
        <v>410</v>
      </c>
      <c r="D100" s="929">
        <v>12.13</v>
      </c>
      <c r="E100" s="203"/>
      <c r="F100" s="820"/>
    </row>
    <row r="101" spans="2:6" s="3" customFormat="1" ht="15" customHeight="1">
      <c r="B101" s="1203" t="s">
        <v>411</v>
      </c>
      <c r="C101" s="1203"/>
      <c r="D101" s="1203"/>
      <c r="E101" s="1203"/>
      <c r="F101" s="820"/>
    </row>
    <row r="102" spans="2:6" s="3" customFormat="1" ht="22.5" customHeight="1">
      <c r="B102" s="278">
        <v>72</v>
      </c>
      <c r="C102" s="202" t="s">
        <v>412</v>
      </c>
      <c r="D102" s="321">
        <v>228.446</v>
      </c>
      <c r="E102" s="203"/>
      <c r="F102" s="820"/>
    </row>
    <row r="103" spans="2:6" s="3" customFormat="1" ht="22.5" customHeight="1">
      <c r="B103" s="278">
        <v>73</v>
      </c>
      <c r="C103" s="202" t="s">
        <v>413</v>
      </c>
      <c r="D103" s="321"/>
      <c r="E103" s="201"/>
      <c r="F103" s="820"/>
    </row>
    <row r="104" spans="2:6" s="3" customFormat="1" ht="11.25">
      <c r="B104" s="274">
        <v>75</v>
      </c>
      <c r="C104" s="202" t="s">
        <v>414</v>
      </c>
      <c r="D104" s="321">
        <v>296.81115599999998</v>
      </c>
      <c r="E104" s="203"/>
    </row>
    <row r="105" spans="2:6" s="3" customFormat="1" ht="15" customHeight="1">
      <c r="B105" s="1203" t="s">
        <v>415</v>
      </c>
      <c r="C105" s="1203"/>
      <c r="D105" s="1203"/>
      <c r="E105" s="1203"/>
    </row>
    <row r="106" spans="2:6" s="3" customFormat="1" ht="11.25" customHeight="1">
      <c r="B106" s="274">
        <v>76</v>
      </c>
      <c r="C106" s="202" t="s">
        <v>416</v>
      </c>
      <c r="D106" s="203"/>
      <c r="E106" s="203"/>
    </row>
    <row r="107" spans="2:6" s="3" customFormat="1" ht="11.25" customHeight="1">
      <c r="B107" s="274">
        <v>77</v>
      </c>
      <c r="C107" s="202" t="s">
        <v>417</v>
      </c>
      <c r="D107" s="203"/>
      <c r="E107" s="203"/>
    </row>
    <row r="108" spans="2:6" s="3" customFormat="1" ht="11.25" customHeight="1">
      <c r="B108" s="274">
        <v>78</v>
      </c>
      <c r="C108" s="202" t="s">
        <v>418</v>
      </c>
      <c r="D108" s="208"/>
      <c r="E108" s="208"/>
    </row>
    <row r="109" spans="2:6" s="3" customFormat="1" ht="11.25" customHeight="1">
      <c r="B109" s="274">
        <v>79</v>
      </c>
      <c r="C109" s="202" t="s">
        <v>419</v>
      </c>
      <c r="D109" s="203"/>
      <c r="E109" s="203"/>
    </row>
    <row r="110" spans="2:6" s="3" customFormat="1" ht="15" customHeight="1">
      <c r="B110" s="1203" t="s">
        <v>420</v>
      </c>
      <c r="C110" s="1203"/>
      <c r="D110" s="1203"/>
      <c r="E110" s="1203"/>
    </row>
    <row r="111" spans="2:6" s="3" customFormat="1" ht="4.5" customHeight="1">
      <c r="B111" s="738"/>
      <c r="C111" s="738"/>
      <c r="D111" s="738"/>
      <c r="E111" s="738"/>
    </row>
    <row r="112" spans="2:6" s="3" customFormat="1" ht="11.25" customHeight="1">
      <c r="B112" s="1201" t="s">
        <v>421</v>
      </c>
      <c r="C112" s="1202"/>
      <c r="D112" s="1202"/>
      <c r="E112" s="1202"/>
    </row>
    <row r="113" spans="2:5" s="3" customFormat="1" ht="11.25" customHeight="1">
      <c r="B113" s="276"/>
      <c r="C113" s="209"/>
      <c r="D113" s="210"/>
      <c r="E113" s="210"/>
    </row>
    <row r="114" spans="2:5" s="3" customFormat="1" ht="11.25" customHeight="1">
      <c r="B114" s="274">
        <v>80</v>
      </c>
      <c r="C114" s="202" t="s">
        <v>422</v>
      </c>
      <c r="D114" s="199" t="s">
        <v>423</v>
      </c>
      <c r="E114" s="199"/>
    </row>
    <row r="115" spans="2:5" s="3" customFormat="1" ht="11.25" customHeight="1">
      <c r="B115" s="274">
        <v>81</v>
      </c>
      <c r="C115" s="202" t="s">
        <v>424</v>
      </c>
      <c r="D115" s="199" t="s">
        <v>423</v>
      </c>
      <c r="E115" s="199"/>
    </row>
    <row r="116" spans="2:5" s="3" customFormat="1" ht="11.25" customHeight="1">
      <c r="B116" s="274">
        <v>82</v>
      </c>
      <c r="C116" s="202" t="s">
        <v>425</v>
      </c>
      <c r="D116" s="199" t="s">
        <v>423</v>
      </c>
      <c r="E116" s="199"/>
    </row>
    <row r="117" spans="2:5" s="3" customFormat="1" ht="11.25" customHeight="1">
      <c r="B117" s="274">
        <v>83</v>
      </c>
      <c r="C117" s="202" t="s">
        <v>426</v>
      </c>
      <c r="D117" s="199" t="s">
        <v>423</v>
      </c>
      <c r="E117" s="199"/>
    </row>
    <row r="118" spans="2:5" s="3" customFormat="1" ht="11.25" customHeight="1">
      <c r="B118" s="274">
        <v>84</v>
      </c>
      <c r="C118" s="202" t="s">
        <v>427</v>
      </c>
      <c r="D118" s="199" t="s">
        <v>423</v>
      </c>
      <c r="E118" s="199"/>
    </row>
    <row r="119" spans="2:5" s="3" customFormat="1" ht="11.25" customHeight="1">
      <c r="B119" s="274">
        <v>85</v>
      </c>
      <c r="C119" s="202" t="s">
        <v>428</v>
      </c>
      <c r="D119" s="199" t="s">
        <v>423</v>
      </c>
      <c r="E119" s="199"/>
    </row>
    <row r="120" spans="2:5" s="3" customFormat="1" ht="11.25">
      <c r="B120" s="163"/>
      <c r="D120" s="199"/>
      <c r="E120" s="199"/>
    </row>
  </sheetData>
  <mergeCells count="14">
    <mergeCell ref="B50:E50"/>
    <mergeCell ref="B60:E60"/>
    <mergeCell ref="B3:G3"/>
    <mergeCell ref="B7:E7"/>
    <mergeCell ref="B11:C11"/>
    <mergeCell ref="B12:E12"/>
    <mergeCell ref="B23:E23"/>
    <mergeCell ref="B112:E112"/>
    <mergeCell ref="B110:E110"/>
    <mergeCell ref="B70:E70"/>
    <mergeCell ref="B79:E79"/>
    <mergeCell ref="B90:E90"/>
    <mergeCell ref="B105:E105"/>
    <mergeCell ref="B101:E101"/>
  </mergeCells>
  <hyperlinks>
    <hyperlink ref="B3" location="Contents!A1" display="Back to index page" xr:uid="{10C94359-15D1-4319-8801-76200E338D2D}"/>
    <hyperlink ref="B3:G3" location="CONTENTS!A1" display="Back to contents page" xr:uid="{F0E4B363-A2C3-459B-9C5E-DC8B17A6A237}"/>
  </hyperlinks>
  <pageMargins left="0.7" right="0.7" top="0.75" bottom="0.75" header="0.3" footer="0.3"/>
  <pageSetup paperSize="9" scale="68" fitToHeight="0"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dimension ref="A1:V300"/>
  <sheetViews>
    <sheetView showGridLines="0" showRowColHeaders="0" workbookViewId="0"/>
  </sheetViews>
  <sheetFormatPr baseColWidth="10" defaultColWidth="8.7109375" defaultRowHeight="11.25"/>
  <cols>
    <col min="1" max="1" width="2.7109375" style="144" customWidth="1"/>
    <col min="2" max="2" width="4.85546875" style="144" customWidth="1"/>
    <col min="3" max="3" width="81.5703125" style="144" bestFit="1" customWidth="1"/>
    <col min="4" max="6" width="13.7109375" style="147" customWidth="1"/>
    <col min="7" max="16384" width="8.7109375" style="147"/>
  </cols>
  <sheetData>
    <row r="1" spans="1:22" ht="11.25" customHeight="1"/>
    <row r="2" spans="1:22" ht="5.25" customHeight="1"/>
    <row r="3" spans="1:22" s="144" customFormat="1" ht="12.75" customHeight="1">
      <c r="B3" s="1204" t="s">
        <v>287</v>
      </c>
      <c r="C3" s="1204"/>
      <c r="D3" s="1204"/>
      <c r="E3" s="1204"/>
      <c r="F3" s="1204"/>
    </row>
    <row r="4" spans="1:22" s="144" customFormat="1" ht="5.25" customHeight="1">
      <c r="C4" s="7"/>
      <c r="D4" s="15"/>
      <c r="E4" s="15"/>
      <c r="F4" s="15"/>
    </row>
    <row r="5" spans="1:22" s="145" customFormat="1" ht="15.75" customHeight="1">
      <c r="B5" s="15" t="s">
        <v>1428</v>
      </c>
      <c r="C5" s="146"/>
      <c r="D5" s="146"/>
      <c r="E5" s="146"/>
      <c r="F5" s="146"/>
      <c r="G5" s="144"/>
      <c r="H5" s="144"/>
      <c r="I5" s="144"/>
      <c r="J5" s="144"/>
      <c r="K5" s="144"/>
      <c r="L5" s="144"/>
      <c r="M5" s="144"/>
      <c r="N5" s="144"/>
      <c r="O5" s="144"/>
      <c r="P5" s="144"/>
      <c r="Q5" s="144"/>
      <c r="R5" s="144"/>
      <c r="S5" s="144"/>
      <c r="T5" s="144"/>
      <c r="U5" s="144"/>
      <c r="V5" s="144"/>
    </row>
    <row r="6" spans="1:22" s="145" customFormat="1" ht="11.25" customHeight="1">
      <c r="B6" s="15"/>
      <c r="C6" s="146"/>
      <c r="D6" s="146"/>
      <c r="E6" s="146"/>
      <c r="F6" s="146"/>
      <c r="G6" s="144"/>
      <c r="H6" s="144"/>
      <c r="I6" s="144"/>
      <c r="J6" s="144"/>
      <c r="K6" s="144"/>
      <c r="L6" s="144"/>
      <c r="M6" s="144"/>
      <c r="N6" s="144"/>
      <c r="O6" s="144"/>
      <c r="P6" s="144"/>
      <c r="Q6" s="144"/>
      <c r="R6" s="144"/>
      <c r="S6" s="144"/>
      <c r="T6" s="144"/>
      <c r="U6" s="144"/>
      <c r="V6" s="144"/>
    </row>
    <row r="7" spans="1:22" s="145" customFormat="1" ht="22.5" customHeight="1">
      <c r="B7" s="1210" t="s">
        <v>1429</v>
      </c>
      <c r="C7" s="1210"/>
      <c r="D7" s="1210"/>
      <c r="E7" s="1371"/>
      <c r="F7" s="1371"/>
      <c r="G7" s="144"/>
      <c r="H7" s="144"/>
      <c r="I7" s="144"/>
      <c r="J7" s="144"/>
      <c r="K7" s="144"/>
      <c r="L7" s="144"/>
      <c r="M7" s="144"/>
      <c r="N7" s="144"/>
      <c r="O7" s="144"/>
      <c r="P7" s="144"/>
      <c r="Q7" s="144"/>
      <c r="R7" s="144"/>
      <c r="S7" s="144"/>
      <c r="T7" s="144"/>
      <c r="U7" s="144"/>
      <c r="V7" s="144"/>
    </row>
    <row r="8" spans="1:22" s="145" customFormat="1" ht="22.5" customHeight="1">
      <c r="B8" s="1210" t="s">
        <v>1430</v>
      </c>
      <c r="C8" s="1210"/>
      <c r="D8" s="1210"/>
      <c r="E8" s="1371"/>
      <c r="F8" s="1371"/>
      <c r="G8" s="144"/>
      <c r="I8" s="144"/>
      <c r="J8" s="144"/>
      <c r="K8" s="144"/>
      <c r="L8" s="144"/>
      <c r="M8" s="144"/>
      <c r="N8" s="144"/>
      <c r="O8" s="144"/>
      <c r="P8" s="144"/>
      <c r="Q8" s="144"/>
      <c r="R8" s="144"/>
      <c r="S8" s="144"/>
      <c r="T8" s="144"/>
      <c r="U8" s="144"/>
      <c r="V8" s="144"/>
    </row>
    <row r="9" spans="1:22" s="145" customFormat="1" ht="33.75" customHeight="1">
      <c r="B9" s="1210" t="s">
        <v>1431</v>
      </c>
      <c r="C9" s="1210"/>
      <c r="D9" s="1210"/>
      <c r="E9" s="1371"/>
      <c r="F9" s="1371"/>
      <c r="G9" s="144"/>
      <c r="H9" s="144"/>
      <c r="I9" s="144"/>
      <c r="J9" s="144"/>
      <c r="K9" s="144"/>
      <c r="L9" s="144"/>
      <c r="M9" s="144"/>
      <c r="N9" s="144"/>
      <c r="O9" s="144"/>
      <c r="P9" s="144"/>
      <c r="Q9" s="144"/>
      <c r="R9" s="144"/>
      <c r="S9" s="144"/>
      <c r="T9" s="144"/>
      <c r="U9" s="144"/>
      <c r="V9" s="144"/>
    </row>
    <row r="10" spans="1:22" s="145" customFormat="1" ht="11.25" customHeight="1">
      <c r="B10" s="146"/>
      <c r="C10" s="146"/>
      <c r="D10" s="146"/>
      <c r="E10" s="146"/>
      <c r="F10" s="146"/>
      <c r="G10" s="144"/>
      <c r="H10" s="144"/>
      <c r="I10" s="144"/>
      <c r="J10" s="144"/>
      <c r="K10" s="144"/>
      <c r="L10" s="144"/>
      <c r="M10" s="144"/>
      <c r="N10" s="144"/>
      <c r="O10" s="144"/>
      <c r="P10" s="144"/>
      <c r="Q10" s="144"/>
      <c r="R10" s="144"/>
      <c r="S10" s="144"/>
      <c r="T10" s="144"/>
      <c r="U10" s="144"/>
      <c r="V10" s="144"/>
    </row>
    <row r="11" spans="1:22" s="148" customFormat="1" ht="11.25" customHeight="1">
      <c r="B11" s="1370" t="s">
        <v>1432</v>
      </c>
      <c r="C11" s="1370"/>
      <c r="D11" s="1370"/>
      <c r="E11" s="149"/>
      <c r="F11" s="149"/>
      <c r="H11" s="149"/>
      <c r="I11" s="149"/>
      <c r="J11" s="149"/>
      <c r="K11" s="149"/>
      <c r="L11" s="149"/>
      <c r="M11" s="149"/>
      <c r="N11" s="149"/>
      <c r="O11" s="149"/>
      <c r="P11" s="149"/>
      <c r="Q11" s="149"/>
      <c r="R11" s="149"/>
      <c r="S11" s="149"/>
      <c r="T11" s="149"/>
      <c r="U11" s="149"/>
      <c r="V11" s="149"/>
    </row>
    <row r="12" spans="1:22" s="148" customFormat="1" ht="11.25" customHeight="1">
      <c r="B12" s="400"/>
      <c r="D12" s="582" t="s">
        <v>484</v>
      </c>
      <c r="E12" s="582" t="s">
        <v>485</v>
      </c>
      <c r="F12" s="582" t="s">
        <v>486</v>
      </c>
      <c r="H12" s="149"/>
      <c r="I12" s="149"/>
      <c r="J12" s="149"/>
      <c r="K12" s="149"/>
      <c r="L12" s="149"/>
      <c r="M12" s="149"/>
      <c r="N12" s="149"/>
      <c r="O12" s="149"/>
      <c r="P12" s="149"/>
      <c r="Q12" s="149"/>
      <c r="R12" s="149"/>
      <c r="S12" s="149"/>
      <c r="T12" s="149"/>
      <c r="U12" s="149"/>
      <c r="V12" s="149"/>
    </row>
    <row r="13" spans="1:22" s="150" customFormat="1" ht="11.25" customHeight="1">
      <c r="A13" s="149"/>
      <c r="B13" s="1369" t="s">
        <v>290</v>
      </c>
      <c r="C13" s="1369"/>
      <c r="D13" s="353">
        <v>2022</v>
      </c>
      <c r="E13" s="353">
        <v>2022</v>
      </c>
      <c r="F13" s="353">
        <v>2021</v>
      </c>
    </row>
    <row r="14" spans="1:22" s="150" customFormat="1" ht="11.25" customHeight="1">
      <c r="A14" s="149"/>
      <c r="B14" s="876" t="s">
        <v>1433</v>
      </c>
      <c r="C14" s="466"/>
      <c r="D14" s="877"/>
      <c r="E14" s="877"/>
      <c r="F14" s="877"/>
    </row>
    <row r="15" spans="1:22" s="150" customFormat="1" ht="11.25" customHeight="1">
      <c r="A15" s="149"/>
      <c r="B15" s="340" t="s">
        <v>1434</v>
      </c>
      <c r="C15" s="111" t="s">
        <v>1435</v>
      </c>
      <c r="D15" s="321">
        <v>337087.44300000003</v>
      </c>
      <c r="E15" s="321">
        <v>314856</v>
      </c>
      <c r="F15" s="321">
        <v>326126.49610057002</v>
      </c>
      <c r="G15" s="1368"/>
      <c r="H15" s="1307"/>
      <c r="I15" s="1307"/>
      <c r="J15" s="1307"/>
      <c r="K15" s="1307"/>
    </row>
    <row r="16" spans="1:22" s="150" customFormat="1" ht="11.25" customHeight="1">
      <c r="A16" s="149"/>
      <c r="B16" s="340" t="s">
        <v>1436</v>
      </c>
      <c r="C16" s="749" t="s">
        <v>1437</v>
      </c>
      <c r="D16" s="736">
        <v>210704.274</v>
      </c>
      <c r="E16" s="736">
        <v>203817</v>
      </c>
      <c r="F16" s="736">
        <v>232392.98450000002</v>
      </c>
    </row>
    <row r="17" spans="1:6" s="150" customFormat="1" ht="11.25" customHeight="1">
      <c r="A17" s="149"/>
      <c r="B17" s="340" t="s">
        <v>909</v>
      </c>
      <c r="C17" s="111" t="s">
        <v>1438</v>
      </c>
      <c r="D17" s="321">
        <v>912028.74800000002</v>
      </c>
      <c r="E17" s="321">
        <v>871858</v>
      </c>
      <c r="F17" s="321">
        <v>844195.62300000002</v>
      </c>
    </row>
    <row r="18" spans="1:6" s="150" customFormat="1" ht="11.25" customHeight="1">
      <c r="A18" s="149"/>
      <c r="B18" s="340" t="s">
        <v>1439</v>
      </c>
      <c r="C18" s="111" t="s">
        <v>1440</v>
      </c>
      <c r="D18" s="1021">
        <v>36.96</v>
      </c>
      <c r="E18" s="1021">
        <v>37.5</v>
      </c>
      <c r="F18" s="1021">
        <v>38.631599999999999</v>
      </c>
    </row>
    <row r="19" spans="1:6" s="150" customFormat="1" ht="11.25" customHeight="1">
      <c r="A19" s="149"/>
      <c r="B19" s="340" t="s">
        <v>1441</v>
      </c>
      <c r="C19" s="749" t="s">
        <v>1442</v>
      </c>
      <c r="D19" s="925">
        <v>23.1</v>
      </c>
      <c r="E19" s="925">
        <v>21.058610717105498</v>
      </c>
      <c r="F19" s="925">
        <v>27.528300000000002</v>
      </c>
    </row>
    <row r="20" spans="1:6" s="150" customFormat="1" ht="11.25" customHeight="1">
      <c r="A20" s="149"/>
      <c r="B20" s="340" t="s">
        <v>910</v>
      </c>
      <c r="C20" s="111" t="s">
        <v>1443</v>
      </c>
      <c r="D20" s="321">
        <v>2836383.0469999998</v>
      </c>
      <c r="E20" s="321">
        <v>2511115</v>
      </c>
      <c r="F20" s="321">
        <v>2318299.1150000002</v>
      </c>
    </row>
    <row r="21" spans="1:6" s="150" customFormat="1" ht="11.25" customHeight="1">
      <c r="A21" s="149"/>
      <c r="B21" s="340" t="s">
        <v>1444</v>
      </c>
      <c r="C21" s="111" t="s">
        <v>1445</v>
      </c>
      <c r="D21" s="1021">
        <v>11.88</v>
      </c>
      <c r="E21" s="1021">
        <v>12.54</v>
      </c>
      <c r="F21" s="1021">
        <v>14.067500000000001</v>
      </c>
    </row>
    <row r="22" spans="1:6" s="150" customFormat="1" ht="11.25" customHeight="1">
      <c r="A22" s="149"/>
      <c r="B22" s="340" t="s">
        <v>1446</v>
      </c>
      <c r="C22" s="749" t="s">
        <v>1447</v>
      </c>
      <c r="D22" s="925">
        <v>7.43</v>
      </c>
      <c r="E22" s="925">
        <v>8.1199999999999992</v>
      </c>
      <c r="F22" s="925">
        <v>10.0243</v>
      </c>
    </row>
    <row r="23" spans="1:6" s="144" customFormat="1">
      <c r="B23" s="467" t="s">
        <v>1432</v>
      </c>
      <c r="C23" s="467"/>
      <c r="D23" s="468"/>
      <c r="E23" s="468"/>
      <c r="F23" s="468"/>
    </row>
    <row r="24" spans="1:6" s="144" customFormat="1" ht="11.25" customHeight="1">
      <c r="B24" s="341" t="s">
        <v>1333</v>
      </c>
      <c r="C24" s="111" t="s">
        <v>1448</v>
      </c>
      <c r="D24" s="1021">
        <v>35.75</v>
      </c>
      <c r="E24" s="1021">
        <v>35.75</v>
      </c>
      <c r="F24" s="1021">
        <v>35.75</v>
      </c>
    </row>
    <row r="25" spans="1:6" s="144" customFormat="1" ht="11.25" customHeight="1">
      <c r="B25" s="341" t="s">
        <v>1334</v>
      </c>
      <c r="C25" s="749" t="s">
        <v>1449</v>
      </c>
      <c r="D25" s="925">
        <v>22.3</v>
      </c>
      <c r="E25" s="925">
        <v>21.99</v>
      </c>
      <c r="F25" s="925">
        <v>21.95</v>
      </c>
    </row>
    <row r="26" spans="1:6" s="144" customFormat="1" ht="11.25" customHeight="1">
      <c r="B26" s="341" t="s">
        <v>1336</v>
      </c>
      <c r="C26" s="111" t="s">
        <v>1450</v>
      </c>
      <c r="D26" s="1021">
        <v>6</v>
      </c>
      <c r="E26" s="1021">
        <v>6</v>
      </c>
      <c r="F26" s="1021">
        <v>6</v>
      </c>
    </row>
    <row r="27" spans="1:6" s="144" customFormat="1" ht="11.25" customHeight="1">
      <c r="B27" s="944" t="s">
        <v>1337</v>
      </c>
      <c r="C27" s="945" t="s">
        <v>1451</v>
      </c>
      <c r="D27" s="946"/>
      <c r="E27" s="946"/>
      <c r="F27" s="946"/>
    </row>
    <row r="28" spans="1:6" s="144" customFormat="1">
      <c r="B28" s="312"/>
      <c r="C28" s="312"/>
    </row>
    <row r="29" spans="1:6" s="144" customFormat="1">
      <c r="B29" s="149" t="s">
        <v>1452</v>
      </c>
      <c r="C29" s="312"/>
    </row>
    <row r="30" spans="1:6" s="144" customFormat="1">
      <c r="D30" s="313"/>
      <c r="E30" s="313"/>
      <c r="F30" s="313"/>
    </row>
    <row r="31" spans="1:6" s="144" customFormat="1"/>
    <row r="32" spans="1:6"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144" customFormat="1"/>
    <row r="98" s="144" customFormat="1"/>
    <row r="99" s="144" customFormat="1"/>
    <row r="100" s="144" customFormat="1"/>
    <row r="101" s="144" customFormat="1"/>
    <row r="102" s="144" customFormat="1"/>
    <row r="103" s="144" customFormat="1"/>
    <row r="104" s="144" customFormat="1"/>
    <row r="105" s="144" customFormat="1"/>
    <row r="106" s="144" customFormat="1"/>
    <row r="107" s="144" customFormat="1"/>
    <row r="108" s="144" customFormat="1"/>
    <row r="109" s="144" customFormat="1"/>
    <row r="110" s="144" customFormat="1"/>
    <row r="111" s="144" customFormat="1"/>
    <row r="112" s="144" customFormat="1"/>
    <row r="113" s="144" customFormat="1"/>
    <row r="114" s="144" customFormat="1"/>
    <row r="115" s="144" customFormat="1"/>
    <row r="116" s="144" customFormat="1"/>
    <row r="117" s="144" customFormat="1"/>
    <row r="118" s="144" customFormat="1"/>
    <row r="119" s="144" customFormat="1"/>
    <row r="120" s="144" customFormat="1"/>
    <row r="121" s="144" customFormat="1"/>
    <row r="122" s="144" customFormat="1"/>
    <row r="123" s="144" customFormat="1"/>
    <row r="124" s="144" customFormat="1"/>
    <row r="125" s="144" customFormat="1"/>
    <row r="126" s="144" customFormat="1"/>
    <row r="127" s="144" customFormat="1"/>
    <row r="128" s="144" customFormat="1"/>
    <row r="129" s="144" customFormat="1"/>
    <row r="130" s="144" customFormat="1"/>
    <row r="131" s="144" customFormat="1"/>
    <row r="132" s="144" customFormat="1"/>
    <row r="133" s="144" customFormat="1"/>
    <row r="134" s="144" customFormat="1"/>
    <row r="135" s="144" customFormat="1"/>
    <row r="136" s="144" customFormat="1"/>
    <row r="137" s="144" customFormat="1"/>
    <row r="138" s="144" customFormat="1"/>
    <row r="139" s="144" customFormat="1"/>
    <row r="140" s="144" customFormat="1"/>
    <row r="141" s="144" customFormat="1"/>
    <row r="142" s="144" customFormat="1"/>
    <row r="143" s="144" customFormat="1"/>
    <row r="14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sheetData>
  <mergeCells count="7">
    <mergeCell ref="G15:K15"/>
    <mergeCell ref="B3:F3"/>
    <mergeCell ref="B13:C13"/>
    <mergeCell ref="B11:D11"/>
    <mergeCell ref="B7:F7"/>
    <mergeCell ref="B8:F8"/>
    <mergeCell ref="B9:F9"/>
  </mergeCells>
  <conditionalFormatting sqref="D14">
    <cfRule type="cellIs" dxfId="22" priority="57" stopIfTrue="1" operator="lessThan">
      <formula>0</formula>
    </cfRule>
  </conditionalFormatting>
  <conditionalFormatting sqref="D27">
    <cfRule type="cellIs" dxfId="21" priority="46" stopIfTrue="1" operator="lessThan">
      <formula>0</formula>
    </cfRule>
  </conditionalFormatting>
  <conditionalFormatting sqref="D15:F17">
    <cfRule type="cellIs" dxfId="20" priority="45" stopIfTrue="1" operator="lessThan">
      <formula>0</formula>
    </cfRule>
  </conditionalFormatting>
  <conditionalFormatting sqref="E14">
    <cfRule type="cellIs" dxfId="19" priority="44" stopIfTrue="1" operator="lessThan">
      <formula>0</formula>
    </cfRule>
  </conditionalFormatting>
  <conditionalFormatting sqref="E27">
    <cfRule type="cellIs" dxfId="18" priority="40" stopIfTrue="1" operator="lessThan">
      <formula>0</formula>
    </cfRule>
  </conditionalFormatting>
  <conditionalFormatting sqref="E15:E17">
    <cfRule type="cellIs" dxfId="17" priority="39" stopIfTrue="1" operator="lessThan">
      <formula>0</formula>
    </cfRule>
  </conditionalFormatting>
  <conditionalFormatting sqref="F14">
    <cfRule type="cellIs" dxfId="16" priority="38" stopIfTrue="1" operator="lessThan">
      <formula>0</formula>
    </cfRule>
  </conditionalFormatting>
  <conditionalFormatting sqref="F27">
    <cfRule type="cellIs" dxfId="15" priority="34" stopIfTrue="1" operator="lessThan">
      <formula>0</formula>
    </cfRule>
  </conditionalFormatting>
  <conditionalFormatting sqref="F15:F17">
    <cfRule type="cellIs" dxfId="14" priority="33" stopIfTrue="1" operator="lessThan">
      <formula>0</formula>
    </cfRule>
  </conditionalFormatting>
  <conditionalFormatting sqref="D20:F20">
    <cfRule type="cellIs" dxfId="13" priority="11" stopIfTrue="1" operator="lessThan">
      <formula>0</formula>
    </cfRule>
  </conditionalFormatting>
  <conditionalFormatting sqref="D18">
    <cfRule type="cellIs" dxfId="12" priority="10" stopIfTrue="1" operator="lessThan">
      <formula>0</formula>
    </cfRule>
  </conditionalFormatting>
  <conditionalFormatting sqref="D19:F19">
    <cfRule type="cellIs" dxfId="11" priority="9" stopIfTrue="1" operator="lessThan">
      <formula>0</formula>
    </cfRule>
  </conditionalFormatting>
  <conditionalFormatting sqref="E18:F18">
    <cfRule type="cellIs" dxfId="10" priority="8" stopIfTrue="1" operator="lessThan">
      <formula>0</formula>
    </cfRule>
  </conditionalFormatting>
  <conditionalFormatting sqref="D21:D22">
    <cfRule type="cellIs" dxfId="9" priority="7" stopIfTrue="1" operator="lessThan">
      <formula>0</formula>
    </cfRule>
  </conditionalFormatting>
  <conditionalFormatting sqref="E21:F22">
    <cfRule type="cellIs" dxfId="8" priority="6" stopIfTrue="1" operator="lessThan">
      <formula>0</formula>
    </cfRule>
  </conditionalFormatting>
  <conditionalFormatting sqref="D24:F26">
    <cfRule type="cellIs" dxfId="7" priority="5" stopIfTrue="1" operator="lessThan">
      <formula>0</formula>
    </cfRule>
  </conditionalFormatting>
  <conditionalFormatting sqref="D13">
    <cfRule type="cellIs" dxfId="6" priority="4" stopIfTrue="1" operator="lessThan">
      <formula>0</formula>
    </cfRule>
  </conditionalFormatting>
  <conditionalFormatting sqref="D13">
    <cfRule type="cellIs" dxfId="5" priority="3" stopIfTrue="1" operator="lessThan">
      <formula>0</formula>
    </cfRule>
  </conditionalFormatting>
  <conditionalFormatting sqref="E13:F13">
    <cfRule type="cellIs" dxfId="4" priority="2" stopIfTrue="1" operator="lessThan">
      <formula>0</formula>
    </cfRule>
  </conditionalFormatting>
  <conditionalFormatting sqref="E13:F13">
    <cfRule type="cellIs" dxfId="3" priority="1" stopIfTrue="1" operator="lessThan">
      <formula>0</formula>
    </cfRule>
  </conditionalFormatting>
  <hyperlinks>
    <hyperlink ref="B3" location="Contents!A1" display="Back to index page" xr:uid="{5AA6BD3E-9156-4BA9-866B-540AEC82B36E}"/>
    <hyperlink ref="B3:F3" location="CONTENTS!A1" display="Back to contents page" xr:uid="{A80BC487-09A6-4ADA-80E8-46BD456A802A}"/>
    <hyperlink ref="E3" location="CONTENTS!A1" display="Back to contents page" xr:uid="{2FA37BBD-B768-4015-8098-B205FC9CD8A0}"/>
    <hyperlink ref="F3" location="CONTENTS!A1" display="Back to contents page" xr:uid="{2E177C4D-12B0-4B1B-8024-417E873B68A0}"/>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G84"/>
  <sheetViews>
    <sheetView showGridLines="0" showRowColHeaders="0" workbookViewId="0"/>
  </sheetViews>
  <sheetFormatPr baseColWidth="10" defaultColWidth="11.42578125" defaultRowHeight="11.25"/>
  <cols>
    <col min="1" max="1" width="2.7109375" style="151" customWidth="1"/>
    <col min="2" max="2" width="4.85546875" style="301" customWidth="1"/>
    <col min="3" max="3" width="101.140625" style="151" customWidth="1"/>
    <col min="4" max="4" width="15.85546875" style="301" customWidth="1"/>
    <col min="5" max="16384" width="11.42578125" style="151"/>
  </cols>
  <sheetData>
    <row r="1" spans="1:7" ht="11.25" customHeight="1"/>
    <row r="2" spans="1:7" ht="5.25" customHeight="1"/>
    <row r="3" spans="1:7" ht="12.75" customHeight="1">
      <c r="B3" s="1204" t="s">
        <v>287</v>
      </c>
      <c r="C3" s="1204"/>
      <c r="D3" s="1204"/>
      <c r="E3" s="1204"/>
      <c r="F3" s="1204"/>
      <c r="G3" s="1204"/>
    </row>
    <row r="4" spans="1:7" s="144" customFormat="1" ht="5.25" customHeight="1">
      <c r="B4" s="302"/>
      <c r="C4" s="7"/>
      <c r="D4" s="303"/>
    </row>
    <row r="5" spans="1:7" ht="15.75" customHeight="1">
      <c r="B5" s="1375" t="s">
        <v>1453</v>
      </c>
      <c r="C5" s="1375"/>
    </row>
    <row r="6" spans="1:7" ht="11.25" customHeight="1">
      <c r="B6" s="1223"/>
      <c r="C6" s="1224"/>
      <c r="D6" s="1224"/>
    </row>
    <row r="7" spans="1:7" ht="11.25" customHeight="1">
      <c r="B7" s="1332" t="s">
        <v>1454</v>
      </c>
      <c r="C7" s="1332"/>
    </row>
    <row r="8" spans="1:7" ht="11.25" customHeight="1">
      <c r="B8" s="343"/>
      <c r="C8" s="320"/>
      <c r="D8" s="151"/>
    </row>
    <row r="9" spans="1:7" ht="11.25" customHeight="1">
      <c r="B9" s="672" t="s">
        <v>1432</v>
      </c>
      <c r="C9" s="125"/>
      <c r="D9" s="125"/>
    </row>
    <row r="10" spans="1:7" ht="11.25" customHeight="1">
      <c r="D10" s="283"/>
    </row>
    <row r="11" spans="1:7" ht="11.25" customHeight="1">
      <c r="B11" s="342" t="s">
        <v>290</v>
      </c>
      <c r="D11" s="671" t="s">
        <v>29</v>
      </c>
    </row>
    <row r="12" spans="1:7" ht="11.25" customHeight="1">
      <c r="B12" s="1376" t="s">
        <v>1455</v>
      </c>
      <c r="C12" s="1376"/>
      <c r="D12" s="878"/>
    </row>
    <row r="13" spans="1:7" ht="11.25" customHeight="1">
      <c r="A13" s="152"/>
      <c r="B13" s="220">
        <v>1</v>
      </c>
      <c r="C13" s="393" t="s">
        <v>1456</v>
      </c>
      <c r="D13" s="347">
        <v>143276.05900000001</v>
      </c>
    </row>
    <row r="14" spans="1:7" ht="11.25" customHeight="1">
      <c r="A14" s="152"/>
      <c r="B14" s="327">
        <v>2</v>
      </c>
      <c r="C14" s="393" t="s">
        <v>1457</v>
      </c>
      <c r="D14" s="347">
        <v>8974.3549999999996</v>
      </c>
    </row>
    <row r="15" spans="1:7" ht="11.25" customHeight="1">
      <c r="A15" s="152"/>
      <c r="B15" s="327">
        <v>6</v>
      </c>
      <c r="C15" s="393" t="s">
        <v>1458</v>
      </c>
      <c r="D15" s="347">
        <v>15942.227000000001</v>
      </c>
    </row>
    <row r="16" spans="1:7" ht="11.25" customHeight="1">
      <c r="B16" s="327">
        <v>11</v>
      </c>
      <c r="C16" s="393" t="s">
        <v>1459</v>
      </c>
      <c r="D16" s="347">
        <v>168192.641</v>
      </c>
    </row>
    <row r="17" spans="1:4" ht="11.25" customHeight="1">
      <c r="B17" s="1373" t="s">
        <v>1460</v>
      </c>
      <c r="C17" s="1373"/>
      <c r="D17" s="347"/>
    </row>
    <row r="18" spans="1:4" ht="11.25" customHeight="1">
      <c r="B18" s="327">
        <v>12</v>
      </c>
      <c r="C18" s="393" t="s">
        <v>1461</v>
      </c>
      <c r="D18" s="347">
        <v>42511.633000000002</v>
      </c>
    </row>
    <row r="19" spans="1:4" ht="11.25" customHeight="1">
      <c r="A19" s="1372" t="s">
        <v>1462</v>
      </c>
      <c r="B19" s="1372"/>
      <c r="C19" s="393" t="s">
        <v>1463</v>
      </c>
      <c r="D19" s="1022"/>
    </row>
    <row r="20" spans="1:4" ht="11.25" customHeight="1">
      <c r="A20" s="1372" t="s">
        <v>1464</v>
      </c>
      <c r="B20" s="1372"/>
      <c r="C20" s="393" t="s">
        <v>1465</v>
      </c>
      <c r="D20" s="1022"/>
    </row>
    <row r="21" spans="1:4" ht="11.25" customHeight="1">
      <c r="A21" s="1372" t="s">
        <v>1466</v>
      </c>
      <c r="B21" s="1372"/>
      <c r="C21" s="393" t="s">
        <v>1467</v>
      </c>
      <c r="D21" s="1022"/>
    </row>
    <row r="22" spans="1:4" ht="11.25" customHeight="1">
      <c r="B22" s="327">
        <v>13</v>
      </c>
      <c r="C22" s="393" t="s">
        <v>1468</v>
      </c>
      <c r="D22" s="347">
        <v>126383.16899999999</v>
      </c>
    </row>
    <row r="23" spans="1:4" ht="11.25" customHeight="1">
      <c r="A23" s="1372" t="s">
        <v>1469</v>
      </c>
      <c r="B23" s="1372"/>
      <c r="C23" s="393" t="s">
        <v>1470</v>
      </c>
      <c r="D23" s="347"/>
    </row>
    <row r="24" spans="1:4" ht="11.25" customHeight="1">
      <c r="B24" s="327">
        <v>14</v>
      </c>
      <c r="C24" s="393" t="s">
        <v>1471</v>
      </c>
      <c r="D24" s="347">
        <v>126383.16899999999</v>
      </c>
    </row>
    <row r="25" spans="1:4" ht="11.25" customHeight="1">
      <c r="B25" s="327">
        <v>17</v>
      </c>
      <c r="C25" s="393" t="s">
        <v>1472</v>
      </c>
      <c r="D25" s="347">
        <v>168894.802</v>
      </c>
    </row>
    <row r="26" spans="1:4" s="718" customFormat="1" ht="11.25" customHeight="1">
      <c r="A26" s="1372" t="s">
        <v>1473</v>
      </c>
      <c r="B26" s="1372"/>
      <c r="C26" s="719" t="s">
        <v>1474</v>
      </c>
      <c r="D26" s="720">
        <v>42511.633000000002</v>
      </c>
    </row>
    <row r="27" spans="1:4" ht="11.25" customHeight="1">
      <c r="B27" s="1373" t="s">
        <v>1475</v>
      </c>
      <c r="C27" s="1373"/>
      <c r="D27" s="347"/>
    </row>
    <row r="28" spans="1:4" ht="11.25" customHeight="1">
      <c r="A28" s="152"/>
      <c r="B28" s="327">
        <v>18</v>
      </c>
      <c r="C28" s="393" t="s">
        <v>1476</v>
      </c>
      <c r="D28" s="347">
        <v>337087.44299999997</v>
      </c>
    </row>
    <row r="29" spans="1:4" ht="11.25" customHeight="1">
      <c r="B29" s="327">
        <v>22</v>
      </c>
      <c r="C29" s="393" t="s">
        <v>1477</v>
      </c>
      <c r="D29" s="347">
        <v>337087.44300000003</v>
      </c>
    </row>
    <row r="30" spans="1:4" s="718" customFormat="1" ht="11.25" customHeight="1">
      <c r="A30" s="1372" t="s">
        <v>1478</v>
      </c>
      <c r="B30" s="1372"/>
      <c r="C30" s="719" t="s">
        <v>1479</v>
      </c>
      <c r="D30" s="720">
        <v>210704.274</v>
      </c>
    </row>
    <row r="31" spans="1:4" ht="11.25" customHeight="1">
      <c r="B31" s="1374" t="s">
        <v>1480</v>
      </c>
      <c r="C31" s="1202"/>
      <c r="D31" s="347"/>
    </row>
    <row r="32" spans="1:4" ht="11.25" customHeight="1">
      <c r="B32" s="220">
        <v>23</v>
      </c>
      <c r="C32" s="282" t="s">
        <v>397</v>
      </c>
      <c r="D32" s="347">
        <v>912028.74800000002</v>
      </c>
    </row>
    <row r="33" spans="1:5" ht="11.25" customHeight="1">
      <c r="B33" s="220">
        <v>24</v>
      </c>
      <c r="C33" s="282" t="s">
        <v>632</v>
      </c>
      <c r="D33" s="347">
        <v>2836383.0469999998</v>
      </c>
    </row>
    <row r="34" spans="1:5" ht="11.25" customHeight="1">
      <c r="B34" s="1374" t="s">
        <v>1481</v>
      </c>
      <c r="C34" s="1202"/>
      <c r="D34" s="539"/>
    </row>
    <row r="35" spans="1:5" ht="11.25" customHeight="1">
      <c r="B35" s="220">
        <v>25</v>
      </c>
      <c r="C35" s="282" t="s">
        <v>1482</v>
      </c>
      <c r="D35" s="1023">
        <v>36.96</v>
      </c>
    </row>
    <row r="36" spans="1:5" s="718" customFormat="1" ht="11.25" customHeight="1">
      <c r="A36" s="1372" t="s">
        <v>1483</v>
      </c>
      <c r="B36" s="1372"/>
      <c r="C36" s="721" t="s">
        <v>1484</v>
      </c>
      <c r="D36" s="991">
        <v>23.1</v>
      </c>
      <c r="E36" s="151"/>
    </row>
    <row r="37" spans="1:5" ht="11.25" customHeight="1">
      <c r="B37" s="90">
        <v>26</v>
      </c>
      <c r="C37" s="393" t="s">
        <v>1485</v>
      </c>
      <c r="D37" s="1023">
        <v>11.88</v>
      </c>
    </row>
    <row r="38" spans="1:5" s="718" customFormat="1" ht="11.25" customHeight="1">
      <c r="A38" s="1372" t="s">
        <v>1486</v>
      </c>
      <c r="B38" s="1372"/>
      <c r="C38" s="721" t="s">
        <v>1479</v>
      </c>
      <c r="D38" s="991">
        <v>7.4300000000000006</v>
      </c>
      <c r="E38" s="151"/>
    </row>
    <row r="39" spans="1:5" ht="11.25" customHeight="1">
      <c r="B39" s="879">
        <v>27</v>
      </c>
      <c r="C39" s="880" t="s">
        <v>1487</v>
      </c>
      <c r="D39" s="1024">
        <v>12.1</v>
      </c>
    </row>
    <row r="40" spans="1:5" ht="11.25" customHeight="1"/>
    <row r="41" spans="1:5" ht="11.25" customHeight="1"/>
    <row r="42" spans="1:5" ht="11.25" customHeight="1"/>
    <row r="43" spans="1:5" ht="11.25" customHeight="1"/>
    <row r="44" spans="1:5" ht="11.25" customHeight="1"/>
    <row r="45" spans="1:5" ht="11.25" customHeight="1"/>
    <row r="46" spans="1:5" ht="11.25" customHeight="1"/>
    <row r="47" spans="1:5" ht="11.25" customHeight="1"/>
    <row r="48" spans="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D38">
    <cfRule type="cellIs" dxfId="2" priority="2" stopIfTrue="1" operator="lessThan">
      <formula>0</formula>
    </cfRule>
  </conditionalFormatting>
  <conditionalFormatting sqref="D39">
    <cfRule type="cellIs" dxfId="1"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dimension ref="A1:I32"/>
  <sheetViews>
    <sheetView showGridLines="0" showRowColHeaders="0" zoomScaleNormal="100" zoomScalePageLayoutView="115" workbookViewId="0"/>
  </sheetViews>
  <sheetFormatPr baseColWidth="10" defaultColWidth="8.7109375" defaultRowHeight="11.25"/>
  <cols>
    <col min="1" max="1" width="2.7109375" style="685" customWidth="1"/>
    <col min="2" max="2" width="4.85546875" style="685" customWidth="1"/>
    <col min="3" max="3" width="69.85546875" style="685" customWidth="1"/>
    <col min="4" max="9" width="15.28515625" style="685" customWidth="1"/>
    <col min="10" max="16384" width="8.7109375" style="685"/>
  </cols>
  <sheetData>
    <row r="1" spans="1:9" s="151" customFormat="1" ht="11.25" customHeight="1">
      <c r="B1" s="301"/>
      <c r="D1" s="301"/>
      <c r="E1" s="301"/>
    </row>
    <row r="2" spans="1:9" s="151" customFormat="1" ht="5.25" customHeight="1">
      <c r="B2" s="301"/>
      <c r="D2" s="301"/>
      <c r="E2" s="301"/>
    </row>
    <row r="3" spans="1:9" s="151" customFormat="1" ht="12.75" customHeight="1">
      <c r="B3" s="1204" t="s">
        <v>287</v>
      </c>
      <c r="C3" s="1204"/>
      <c r="D3" s="1204"/>
      <c r="E3" s="1204"/>
      <c r="F3" s="1204"/>
      <c r="G3" s="1204"/>
      <c r="H3" s="1204"/>
    </row>
    <row r="4" spans="1:9" s="144" customFormat="1" ht="5.25" customHeight="1">
      <c r="B4" s="302"/>
      <c r="C4" s="7"/>
      <c r="D4" s="303"/>
      <c r="E4" s="303"/>
    </row>
    <row r="5" spans="1:9" s="151" customFormat="1" ht="15.75" customHeight="1">
      <c r="B5" s="1375" t="s">
        <v>1488</v>
      </c>
      <c r="C5" s="1375"/>
      <c r="D5" s="301"/>
      <c r="E5" s="301"/>
    </row>
    <row r="7" spans="1:9" s="674" customFormat="1" ht="11.25" customHeight="1">
      <c r="B7" s="673"/>
      <c r="C7" s="673"/>
      <c r="D7" s="1377" t="s">
        <v>1489</v>
      </c>
      <c r="E7" s="1377"/>
      <c r="F7" s="1377"/>
      <c r="G7" s="1377"/>
      <c r="H7" s="1377"/>
      <c r="I7" s="804"/>
    </row>
    <row r="8" spans="1:9" s="674" customFormat="1" ht="11.25" customHeight="1">
      <c r="B8" s="673"/>
      <c r="C8" s="673"/>
      <c r="D8" s="1189">
        <v>1</v>
      </c>
      <c r="E8" s="1189">
        <v>2</v>
      </c>
      <c r="F8" s="1189">
        <v>3</v>
      </c>
      <c r="G8" s="1189">
        <v>4</v>
      </c>
      <c r="H8" s="1189">
        <v>5</v>
      </c>
      <c r="I8" s="804"/>
    </row>
    <row r="9" spans="1:9" s="674" customFormat="1" ht="11.25" customHeight="1">
      <c r="E9" s="800"/>
      <c r="F9" s="800"/>
      <c r="G9" s="800"/>
      <c r="H9" s="801" t="s">
        <v>1490</v>
      </c>
      <c r="I9" s="804"/>
    </row>
    <row r="10" spans="1:9" s="674" customFormat="1" ht="11.25" customHeight="1">
      <c r="B10" s="673"/>
      <c r="C10" s="673"/>
      <c r="D10" s="801" t="s">
        <v>1491</v>
      </c>
      <c r="E10" s="798" t="s">
        <v>1492</v>
      </c>
      <c r="F10" s="798" t="s">
        <v>531</v>
      </c>
      <c r="G10" s="798" t="s">
        <v>1493</v>
      </c>
      <c r="H10" s="799" t="s">
        <v>1494</v>
      </c>
      <c r="I10" s="675"/>
    </row>
    <row r="11" spans="1:9" s="677" customFormat="1" ht="11.25" customHeight="1">
      <c r="B11" s="676" t="s">
        <v>290</v>
      </c>
      <c r="C11" s="794"/>
      <c r="D11" s="795" t="s">
        <v>1495</v>
      </c>
      <c r="E11" s="796" t="s">
        <v>1496</v>
      </c>
      <c r="F11" s="796" t="s">
        <v>1497</v>
      </c>
      <c r="G11" s="796" t="s">
        <v>1498</v>
      </c>
      <c r="H11" s="797" t="s">
        <v>1499</v>
      </c>
      <c r="I11" s="802" t="s">
        <v>883</v>
      </c>
    </row>
    <row r="12" spans="1:9" s="677" customFormat="1" ht="11.25" customHeight="1">
      <c r="B12" s="778">
        <v>1</v>
      </c>
      <c r="C12" s="111" t="s">
        <v>1500</v>
      </c>
      <c r="D12" s="778"/>
      <c r="E12" s="798"/>
      <c r="F12" s="798"/>
      <c r="G12" s="798"/>
      <c r="H12" s="799"/>
      <c r="I12" s="803"/>
    </row>
    <row r="13" spans="1:9" s="674" customFormat="1" ht="11.25" customHeight="1">
      <c r="B13" s="779">
        <v>2</v>
      </c>
      <c r="C13" s="678" t="s">
        <v>1501</v>
      </c>
      <c r="D13" s="679">
        <v>184598</v>
      </c>
      <c r="E13" s="679">
        <v>11174</v>
      </c>
      <c r="F13" s="679">
        <v>27630</v>
      </c>
      <c r="G13" s="679">
        <v>42512</v>
      </c>
      <c r="H13" s="679">
        <v>126383.16899999999</v>
      </c>
      <c r="I13" s="679">
        <v>385209</v>
      </c>
    </row>
    <row r="14" spans="1:9" s="674" customFormat="1" ht="11.25" customHeight="1">
      <c r="B14" s="779">
        <v>3</v>
      </c>
      <c r="C14" s="722" t="s">
        <v>1502</v>
      </c>
      <c r="D14" s="686">
        <v>-41322</v>
      </c>
      <c r="E14" s="686">
        <v>-2200</v>
      </c>
      <c r="F14" s="686">
        <v>-6488</v>
      </c>
      <c r="G14" s="686"/>
      <c r="H14" s="686"/>
      <c r="I14" s="686">
        <v>-48122</v>
      </c>
    </row>
    <row r="15" spans="1:9" s="674" customFormat="1" ht="11.25" customHeight="1">
      <c r="B15" s="1032">
        <v>4</v>
      </c>
      <c r="C15" s="1033" t="s">
        <v>1503</v>
      </c>
      <c r="D15" s="1034">
        <v>143276</v>
      </c>
      <c r="E15" s="1034">
        <v>8974</v>
      </c>
      <c r="F15" s="1034">
        <v>21142</v>
      </c>
      <c r="G15" s="1034">
        <v>42512</v>
      </c>
      <c r="H15" s="1034">
        <v>126383.16899999999</v>
      </c>
      <c r="I15" s="1034">
        <v>337087</v>
      </c>
    </row>
    <row r="16" spans="1:9" s="682" customFormat="1" ht="11.25" customHeight="1">
      <c r="A16" s="674"/>
      <c r="B16" s="779">
        <v>5</v>
      </c>
      <c r="C16" s="678" t="s">
        <v>1504</v>
      </c>
      <c r="D16" s="680">
        <v>143276</v>
      </c>
      <c r="E16" s="680">
        <v>10474.355</v>
      </c>
      <c r="F16" s="680">
        <v>27488</v>
      </c>
      <c r="G16" s="680">
        <v>42512</v>
      </c>
      <c r="H16" s="680">
        <v>126383.16899999999</v>
      </c>
      <c r="I16" s="680">
        <v>350133.52399999998</v>
      </c>
    </row>
    <row r="17" spans="1:9" s="682" customFormat="1" ht="11.25" customHeight="1">
      <c r="B17" s="779">
        <v>6</v>
      </c>
      <c r="C17" s="722" t="s">
        <v>1505</v>
      </c>
      <c r="D17" s="681"/>
      <c r="E17" s="681"/>
      <c r="F17" s="681"/>
      <c r="G17" s="681"/>
      <c r="H17" s="681">
        <v>52257.2042</v>
      </c>
      <c r="I17" s="681">
        <v>52257.2042</v>
      </c>
    </row>
    <row r="18" spans="1:9" s="682" customFormat="1" ht="11.25" customHeight="1">
      <c r="B18" s="779">
        <v>7</v>
      </c>
      <c r="C18" s="722" t="s">
        <v>1506</v>
      </c>
      <c r="D18" s="681"/>
      <c r="E18" s="681"/>
      <c r="F18" s="681"/>
      <c r="G18" s="681">
        <v>22873.15</v>
      </c>
      <c r="H18" s="681">
        <v>59090.592800000006</v>
      </c>
      <c r="I18" s="681">
        <v>81963.742800000007</v>
      </c>
    </row>
    <row r="19" spans="1:9" s="682" customFormat="1" ht="11.25" customHeight="1">
      <c r="B19" s="779">
        <v>8</v>
      </c>
      <c r="C19" s="722" t="s">
        <v>1507</v>
      </c>
      <c r="D19" s="681"/>
      <c r="E19" s="681"/>
      <c r="F19" s="681">
        <v>21156.107</v>
      </c>
      <c r="G19" s="681">
        <v>18864.25</v>
      </c>
      <c r="H19" s="681">
        <v>1474.4412000000002</v>
      </c>
      <c r="I19" s="681">
        <v>41494.798200000005</v>
      </c>
    </row>
    <row r="20" spans="1:9" s="682" customFormat="1" ht="11.25" customHeight="1">
      <c r="B20" s="779">
        <v>9</v>
      </c>
      <c r="C20" s="722" t="s">
        <v>1508</v>
      </c>
      <c r="D20" s="681"/>
      <c r="E20" s="681"/>
      <c r="F20" s="681"/>
      <c r="G20" s="681">
        <v>774.6</v>
      </c>
      <c r="H20" s="681">
        <v>13560.968000000001</v>
      </c>
      <c r="I20" s="681">
        <v>14335.568000000001</v>
      </c>
    </row>
    <row r="21" spans="1:9" s="674" customFormat="1">
      <c r="A21" s="682"/>
      <c r="B21" s="780">
        <v>10</v>
      </c>
      <c r="C21" s="723" t="s">
        <v>1509</v>
      </c>
      <c r="D21" s="683">
        <v>143276</v>
      </c>
      <c r="E21" s="683">
        <v>10474</v>
      </c>
      <c r="F21" s="683">
        <v>6331.5560000000005</v>
      </c>
      <c r="G21" s="683"/>
      <c r="H21" s="683"/>
      <c r="I21" s="683">
        <v>160081.55600000001</v>
      </c>
    </row>
    <row r="22" spans="1:9" s="684" customFormat="1">
      <c r="A22" s="674"/>
      <c r="B22" s="674"/>
      <c r="C22" s="674"/>
      <c r="D22" s="674"/>
      <c r="E22" s="674"/>
      <c r="F22" s="674"/>
      <c r="G22" s="674"/>
      <c r="H22" s="674"/>
      <c r="I22" s="674"/>
    </row>
    <row r="23" spans="1:9" s="684" customFormat="1" ht="10.5">
      <c r="F23" s="1030"/>
    </row>
    <row r="24" spans="1:9">
      <c r="A24" s="684"/>
      <c r="B24" s="684"/>
      <c r="C24" s="684"/>
      <c r="D24" s="684"/>
      <c r="E24" s="684"/>
      <c r="F24" s="1030"/>
      <c r="G24" s="684"/>
      <c r="H24" s="684"/>
      <c r="I24" s="684"/>
    </row>
    <row r="25" spans="1:9">
      <c r="F25" s="1029"/>
    </row>
    <row r="26" spans="1:9">
      <c r="F26" s="1029"/>
    </row>
    <row r="28" spans="1:9">
      <c r="E28" s="1029"/>
      <c r="F28" s="1029"/>
      <c r="H28" s="1029"/>
    </row>
    <row r="30" spans="1:9">
      <c r="F30" s="1031"/>
    </row>
    <row r="31" spans="1:9">
      <c r="F31" s="1029"/>
    </row>
    <row r="32" spans="1:9">
      <c r="F32" s="1029"/>
    </row>
  </sheetData>
  <mergeCells count="3">
    <mergeCell ref="B3:H3"/>
    <mergeCell ref="B5:C5"/>
    <mergeCell ref="D7:H7"/>
  </mergeCells>
  <conditionalFormatting sqref="I11:I12 D15:I21">
    <cfRule type="cellIs" dxfId="0" priority="2"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dimension ref="B2:K30"/>
  <sheetViews>
    <sheetView showGridLines="0" showRowColHeaders="0" zoomScaleNormal="100" zoomScalePageLayoutView="64" workbookViewId="0"/>
  </sheetViews>
  <sheetFormatPr baseColWidth="10" defaultColWidth="9.140625" defaultRowHeight="11.25"/>
  <cols>
    <col min="1" max="1" width="2.5703125" style="3" customWidth="1"/>
    <col min="2" max="2" width="4.85546875" style="3" customWidth="1"/>
    <col min="3" max="3" width="43.85546875" style="3" customWidth="1"/>
    <col min="4" max="5" width="22.140625" style="3" customWidth="1"/>
    <col min="6" max="8" width="22.140625" style="3" hidden="1" customWidth="1"/>
    <col min="9" max="9" width="9.140625" style="3"/>
    <col min="10" max="10" width="13.140625" style="541" customWidth="1"/>
    <col min="11" max="11" width="52.42578125" style="3" customWidth="1"/>
    <col min="12" max="16384" width="9.140625" style="3"/>
  </cols>
  <sheetData>
    <row r="2" spans="2:11" ht="5.25" customHeight="1">
      <c r="K2" s="542"/>
    </row>
    <row r="3" spans="2:11" ht="12.75">
      <c r="B3" s="1204" t="s">
        <v>287</v>
      </c>
      <c r="C3" s="1204"/>
      <c r="D3" s="1204"/>
      <c r="E3" s="1204"/>
      <c r="F3" s="1204"/>
      <c r="G3" s="1204"/>
      <c r="H3" s="1204"/>
      <c r="K3" s="542"/>
    </row>
    <row r="4" spans="2:11" ht="5.25" customHeight="1">
      <c r="B4" s="223"/>
      <c r="C4" s="394"/>
      <c r="D4" s="394"/>
      <c r="E4" s="394"/>
      <c r="F4" s="394"/>
      <c r="G4" s="394"/>
      <c r="H4" s="394"/>
      <c r="I4" s="394"/>
    </row>
    <row r="5" spans="2:11" s="459" customFormat="1" ht="15.75" customHeight="1">
      <c r="B5" s="15" t="s">
        <v>1510</v>
      </c>
    </row>
    <row r="6" spans="2:11" s="459" customFormat="1" ht="12.75" customHeight="1">
      <c r="B6" s="15"/>
      <c r="I6" s="458"/>
      <c r="J6" s="458"/>
      <c r="K6" s="458"/>
    </row>
    <row r="7" spans="2:11" s="386" customFormat="1" ht="111.2" customHeight="1">
      <c r="B7" s="1378" t="s">
        <v>1511</v>
      </c>
      <c r="C7" s="1378"/>
      <c r="D7" s="1378"/>
      <c r="E7" s="1378"/>
      <c r="I7" s="480"/>
    </row>
    <row r="8" spans="2:11" s="386" customFormat="1">
      <c r="B8" s="3"/>
    </row>
    <row r="9" spans="2:11">
      <c r="B9" s="1185" t="s">
        <v>29</v>
      </c>
      <c r="C9" s="1190"/>
      <c r="D9" s="1191" t="s">
        <v>297</v>
      </c>
      <c r="E9" s="1191" t="s">
        <v>301</v>
      </c>
    </row>
    <row r="10" spans="2:11">
      <c r="B10" s="3" t="s">
        <v>1512</v>
      </c>
      <c r="C10" s="543"/>
      <c r="D10" s="544" t="s">
        <v>1513</v>
      </c>
      <c r="E10" s="544" t="s">
        <v>1514</v>
      </c>
    </row>
    <row r="11" spans="2:11">
      <c r="C11" s="543"/>
      <c r="D11" s="544" t="s">
        <v>1515</v>
      </c>
      <c r="E11" s="544" t="s">
        <v>1516</v>
      </c>
    </row>
    <row r="12" spans="2:11">
      <c r="B12" s="1379" t="s">
        <v>290</v>
      </c>
      <c r="C12" s="1379"/>
      <c r="D12" s="914" t="s">
        <v>1517</v>
      </c>
      <c r="E12" s="914" t="s">
        <v>1517</v>
      </c>
    </row>
    <row r="13" spans="2:11">
      <c r="B13" s="545">
        <v>1</v>
      </c>
      <c r="C13" s="546" t="s">
        <v>1518</v>
      </c>
      <c r="D13" s="547">
        <v>-124.57657</v>
      </c>
      <c r="E13" s="547">
        <v>3563.9927654408898</v>
      </c>
    </row>
    <row r="14" spans="2:11">
      <c r="B14" s="545">
        <v>2</v>
      </c>
      <c r="C14" s="548" t="s">
        <v>1519</v>
      </c>
      <c r="D14" s="547">
        <v>-106.249273</v>
      </c>
      <c r="E14" s="547">
        <v>-5197.0911594639911</v>
      </c>
    </row>
    <row r="15" spans="2:11">
      <c r="B15" s="545">
        <v>3</v>
      </c>
      <c r="C15" s="546" t="s">
        <v>1520</v>
      </c>
      <c r="D15" s="547">
        <v>19.050294999999998</v>
      </c>
      <c r="E15" s="547"/>
    </row>
    <row r="16" spans="2:11">
      <c r="B16" s="545">
        <v>4</v>
      </c>
      <c r="C16" s="546" t="s">
        <v>1521</v>
      </c>
      <c r="D16" s="547">
        <v>-176.835309</v>
      </c>
      <c r="E16" s="547"/>
    </row>
    <row r="17" spans="2:5">
      <c r="B17" s="545">
        <v>5</v>
      </c>
      <c r="C17" s="546" t="s">
        <v>1522</v>
      </c>
      <c r="D17" s="547">
        <v>-215.46991199999999</v>
      </c>
      <c r="E17" s="547"/>
    </row>
    <row r="18" spans="2:5">
      <c r="B18" s="915">
        <v>6</v>
      </c>
      <c r="C18" s="916" t="s">
        <v>1523</v>
      </c>
      <c r="D18" s="917">
        <v>-20.725453999999999</v>
      </c>
      <c r="E18" s="917"/>
    </row>
    <row r="21" spans="2:5">
      <c r="B21" s="1185" t="s">
        <v>748</v>
      </c>
      <c r="C21" s="1190"/>
      <c r="D21" s="1191" t="s">
        <v>297</v>
      </c>
      <c r="E21" s="1191" t="s">
        <v>301</v>
      </c>
    </row>
    <row r="22" spans="2:5">
      <c r="B22" s="3" t="s">
        <v>1512</v>
      </c>
      <c r="C22" s="543"/>
      <c r="D22" s="544" t="s">
        <v>1513</v>
      </c>
      <c r="E22" s="544" t="s">
        <v>1514</v>
      </c>
    </row>
    <row r="23" spans="2:5">
      <c r="C23" s="543"/>
      <c r="D23" s="544" t="s">
        <v>1515</v>
      </c>
      <c r="E23" s="544" t="s">
        <v>1516</v>
      </c>
    </row>
    <row r="24" spans="2:5">
      <c r="B24" s="1379" t="s">
        <v>290</v>
      </c>
      <c r="C24" s="1379"/>
      <c r="D24" s="914" t="s">
        <v>1517</v>
      </c>
      <c r="E24" s="914" t="s">
        <v>1517</v>
      </c>
    </row>
    <row r="25" spans="2:5">
      <c r="B25" s="545">
        <v>1</v>
      </c>
      <c r="C25" s="546" t="s">
        <v>1518</v>
      </c>
      <c r="D25" s="547">
        <v>-201.70099999999999</v>
      </c>
      <c r="E25" s="547">
        <v>2890.1590000000001</v>
      </c>
    </row>
    <row r="26" spans="2:5">
      <c r="B26" s="545">
        <v>2</v>
      </c>
      <c r="C26" s="548" t="s">
        <v>1519</v>
      </c>
      <c r="D26" s="547">
        <v>-96.227999999999994</v>
      </c>
      <c r="E26" s="547">
        <v>-4263.1109999999999</v>
      </c>
    </row>
    <row r="27" spans="2:5">
      <c r="B27" s="545">
        <v>3</v>
      </c>
      <c r="C27" s="546" t="s">
        <v>1520</v>
      </c>
      <c r="D27" s="547">
        <v>131.48400000000001</v>
      </c>
      <c r="E27" s="547"/>
    </row>
    <row r="28" spans="2:5">
      <c r="B28" s="545">
        <v>4</v>
      </c>
      <c r="C28" s="546" t="s">
        <v>1521</v>
      </c>
      <c r="D28" s="547">
        <v>-600.48599999999999</v>
      </c>
      <c r="E28" s="547"/>
    </row>
    <row r="29" spans="2:5">
      <c r="B29" s="545">
        <v>5</v>
      </c>
      <c r="C29" s="546" t="s">
        <v>1522</v>
      </c>
      <c r="D29" s="547">
        <v>-621.83699999999999</v>
      </c>
      <c r="E29" s="547"/>
    </row>
    <row r="30" spans="2:5">
      <c r="B30" s="915">
        <v>6</v>
      </c>
      <c r="C30" s="916" t="s">
        <v>1523</v>
      </c>
      <c r="D30" s="917">
        <v>59.713999999999999</v>
      </c>
      <c r="E30" s="917"/>
    </row>
  </sheetData>
  <mergeCells count="4">
    <mergeCell ref="B3:H3"/>
    <mergeCell ref="B7:E7"/>
    <mergeCell ref="B12:C12"/>
    <mergeCell ref="B24:C24"/>
  </mergeCells>
  <hyperlinks>
    <hyperlink ref="B3" location="Contents!A1" display="Back to index page" xr:uid="{E30C5D29-E884-4047-AC5B-026E3D37A0E7}"/>
    <hyperlink ref="B3:H3" location="CONTENTS!A1" display="Back to contents page" xr:uid="{B77D673B-F33C-463A-812C-2D0554787ABF}"/>
  </hyperlinks>
  <pageMargins left="0.7" right="0.7" top="0.75" bottom="0.75" header="0.3" footer="0.3"/>
  <pageSetup paperSize="9" scale="75" orientation="landscape" r:id="rId1"/>
  <headerFooter>
    <oddHeader>&amp;CEN
Annex XX</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7"/>
  <dimension ref="A1:AD54"/>
  <sheetViews>
    <sheetView showGridLines="0" showRowColHeaders="0" zoomScale="40" zoomScaleNormal="40" zoomScaleSheetLayoutView="15" workbookViewId="0">
      <pane xSplit="2" topLeftCell="C1" activePane="topRight" state="frozen"/>
      <selection activeCell="G12" sqref="G12"/>
      <selection pane="topRight"/>
    </sheetView>
  </sheetViews>
  <sheetFormatPr baseColWidth="10" defaultColWidth="9.140625" defaultRowHeight="14.25"/>
  <cols>
    <col min="1" max="1" width="9.140625" style="380" customWidth="1"/>
    <col min="2" max="2" width="127.85546875" style="129" customWidth="1"/>
    <col min="3" max="30" width="51.7109375" style="129" customWidth="1"/>
    <col min="31" max="16384" width="9.140625" style="129"/>
  </cols>
  <sheetData>
    <row r="1" spans="1:30" ht="11.25" customHeight="1">
      <c r="B1" s="8"/>
      <c r="C1" s="8"/>
      <c r="D1" s="9"/>
      <c r="E1" s="9"/>
      <c r="F1" s="10"/>
      <c r="G1" s="10"/>
    </row>
    <row r="2" spans="1:30" ht="6.2" customHeight="1">
      <c r="B2" s="8"/>
      <c r="C2" s="8"/>
      <c r="D2" s="9"/>
      <c r="E2" s="9"/>
      <c r="F2" s="10"/>
      <c r="G2" s="10"/>
    </row>
    <row r="3" spans="1:30" ht="31.5" customHeight="1">
      <c r="B3" s="1384" t="s">
        <v>287</v>
      </c>
      <c r="C3" s="1384"/>
      <c r="D3" s="1384"/>
      <c r="E3" s="1384"/>
      <c r="F3" s="1384"/>
      <c r="G3" s="1384"/>
    </row>
    <row r="4" spans="1:30" ht="6" customHeight="1">
      <c r="B4" s="131"/>
      <c r="C4" s="131"/>
      <c r="D4" s="132"/>
      <c r="E4" s="132"/>
      <c r="F4" s="133"/>
      <c r="G4" s="133"/>
    </row>
    <row r="5" spans="1:30" ht="36">
      <c r="B5" s="1387" t="s">
        <v>1524</v>
      </c>
      <c r="C5" s="1387"/>
      <c r="D5" s="1387"/>
      <c r="E5" s="1387"/>
      <c r="F5" s="134"/>
      <c r="G5" s="134"/>
    </row>
    <row r="6" spans="1:30" ht="14.25" customHeight="1"/>
    <row r="7" spans="1:30" ht="69" customHeight="1">
      <c r="B7" s="584"/>
      <c r="C7" s="585"/>
      <c r="D7" s="586"/>
      <c r="E7" s="586"/>
      <c r="F7" s="586"/>
      <c r="G7" s="586"/>
      <c r="H7" s="586"/>
      <c r="I7" s="586"/>
      <c r="J7" s="586"/>
      <c r="K7" s="587">
        <v>1000</v>
      </c>
      <c r="L7" s="586"/>
      <c r="M7" s="586"/>
      <c r="N7" s="586"/>
      <c r="O7" s="586"/>
      <c r="P7" s="586"/>
      <c r="Q7" s="586"/>
      <c r="R7" s="586"/>
      <c r="S7" s="586"/>
      <c r="T7" s="586"/>
      <c r="U7" s="586"/>
      <c r="V7" s="586"/>
      <c r="W7" s="586"/>
      <c r="X7" s="586"/>
      <c r="Y7" s="586"/>
    </row>
    <row r="8" spans="1:30" s="128" customFormat="1" ht="34.5" customHeight="1">
      <c r="A8" s="381"/>
      <c r="B8" s="588"/>
      <c r="C8" s="1385" t="s">
        <v>1525</v>
      </c>
      <c r="D8" s="589" t="s">
        <v>1526</v>
      </c>
      <c r="E8" s="590"/>
      <c r="F8" s="590"/>
      <c r="G8" s="589" t="s">
        <v>1527</v>
      </c>
      <c r="H8" s="590"/>
      <c r="I8" s="590"/>
      <c r="J8" s="591"/>
      <c r="K8" s="589" t="s">
        <v>1528</v>
      </c>
      <c r="L8" s="590"/>
      <c r="M8" s="590"/>
      <c r="N8" s="590"/>
      <c r="O8" s="591"/>
      <c r="P8" s="589" t="s">
        <v>1529</v>
      </c>
      <c r="Q8" s="590"/>
      <c r="R8" s="590"/>
      <c r="S8" s="590"/>
      <c r="T8" s="591"/>
      <c r="U8" s="590" t="s">
        <v>1530</v>
      </c>
      <c r="V8" s="591"/>
      <c r="W8" s="590"/>
      <c r="X8" s="590"/>
      <c r="Y8" s="590"/>
      <c r="Z8" s="590" t="s">
        <v>1531</v>
      </c>
      <c r="AA8" s="591"/>
      <c r="AB8" s="1380" t="s">
        <v>1532</v>
      </c>
      <c r="AC8" s="1380"/>
      <c r="AD8" s="1381"/>
    </row>
    <row r="9" spans="1:30" ht="26.25">
      <c r="B9" s="592"/>
      <c r="C9" s="1386"/>
      <c r="D9" s="593" t="s">
        <v>1533</v>
      </c>
      <c r="E9" s="594" t="s">
        <v>1534</v>
      </c>
      <c r="F9" s="593" t="s">
        <v>1533</v>
      </c>
      <c r="G9" s="593" t="s">
        <v>1533</v>
      </c>
      <c r="H9" s="593" t="s">
        <v>1533</v>
      </c>
      <c r="I9" s="593" t="s">
        <v>1533</v>
      </c>
      <c r="J9" s="593" t="s">
        <v>1533</v>
      </c>
      <c r="K9" s="593" t="s">
        <v>1535</v>
      </c>
      <c r="L9" s="593" t="s">
        <v>1535</v>
      </c>
      <c r="M9" s="594" t="s">
        <v>1535</v>
      </c>
      <c r="N9" s="593" t="s">
        <v>1535</v>
      </c>
      <c r="O9" s="593" t="s">
        <v>1535</v>
      </c>
      <c r="P9" s="593" t="s">
        <v>1536</v>
      </c>
      <c r="Q9" s="593" t="s">
        <v>1536</v>
      </c>
      <c r="R9" s="594" t="s">
        <v>1536</v>
      </c>
      <c r="S9" s="593" t="s">
        <v>1536</v>
      </c>
      <c r="T9" s="593" t="s">
        <v>1536</v>
      </c>
      <c r="U9" s="593" t="s">
        <v>1537</v>
      </c>
      <c r="V9" s="593" t="s">
        <v>1538</v>
      </c>
      <c r="W9" s="593" t="s">
        <v>1535</v>
      </c>
      <c r="X9" s="593" t="s">
        <v>1535</v>
      </c>
      <c r="Y9" s="593" t="s">
        <v>1535</v>
      </c>
      <c r="Z9" s="593" t="s">
        <v>1535</v>
      </c>
      <c r="AA9" s="593" t="s">
        <v>1535</v>
      </c>
      <c r="AB9" s="593" t="s">
        <v>1539</v>
      </c>
      <c r="AC9" s="593" t="s">
        <v>1539</v>
      </c>
      <c r="AD9" s="593" t="s">
        <v>1539</v>
      </c>
    </row>
    <row r="10" spans="1:30" s="130" customFormat="1" ht="25.5" customHeight="1">
      <c r="A10" s="595">
        <v>1</v>
      </c>
      <c r="B10" s="356" t="s">
        <v>1540</v>
      </c>
      <c r="C10" s="357" t="s">
        <v>1541</v>
      </c>
      <c r="D10" s="358" t="s">
        <v>1541</v>
      </c>
      <c r="E10" s="596" t="s">
        <v>1541</v>
      </c>
      <c r="F10" s="597" t="s">
        <v>1542</v>
      </c>
      <c r="G10" s="597" t="s">
        <v>1542</v>
      </c>
      <c r="H10" s="597" t="s">
        <v>1542</v>
      </c>
      <c r="I10" s="597" t="s">
        <v>1542</v>
      </c>
      <c r="J10" s="598" t="s">
        <v>1542</v>
      </c>
      <c r="K10" s="358" t="s">
        <v>1541</v>
      </c>
      <c r="L10" s="358" t="s">
        <v>1541</v>
      </c>
      <c r="M10" s="596" t="s">
        <v>1541</v>
      </c>
      <c r="N10" s="358" t="s">
        <v>1541</v>
      </c>
      <c r="O10" s="358" t="s">
        <v>1541</v>
      </c>
      <c r="P10" s="358" t="s">
        <v>1541</v>
      </c>
      <c r="Q10" s="358" t="s">
        <v>1541</v>
      </c>
      <c r="R10" s="596" t="s">
        <v>1541</v>
      </c>
      <c r="S10" s="358" t="s">
        <v>1541</v>
      </c>
      <c r="T10" s="356" t="s">
        <v>1541</v>
      </c>
      <c r="U10" s="358" t="s">
        <v>1541</v>
      </c>
      <c r="V10" s="358" t="s">
        <v>1541</v>
      </c>
      <c r="W10" s="358" t="s">
        <v>1542</v>
      </c>
      <c r="X10" s="596" t="s">
        <v>1542</v>
      </c>
      <c r="Y10" s="596" t="s">
        <v>1542</v>
      </c>
      <c r="Z10" s="358" t="s">
        <v>1542</v>
      </c>
      <c r="AA10" s="358" t="s">
        <v>1542</v>
      </c>
      <c r="AB10" s="356" t="s">
        <v>1541</v>
      </c>
      <c r="AC10" s="358" t="s">
        <v>1541</v>
      </c>
      <c r="AD10" s="358" t="s">
        <v>1541</v>
      </c>
    </row>
    <row r="11" spans="1:30" s="130" customFormat="1" ht="51">
      <c r="A11" s="599">
        <v>2</v>
      </c>
      <c r="B11" s="359" t="s">
        <v>1543</v>
      </c>
      <c r="C11" s="357" t="s">
        <v>1544</v>
      </c>
      <c r="D11" s="357" t="s">
        <v>1545</v>
      </c>
      <c r="E11" s="596" t="s">
        <v>1546</v>
      </c>
      <c r="F11" s="596" t="s">
        <v>1547</v>
      </c>
      <c r="G11" s="600" t="s">
        <v>1548</v>
      </c>
      <c r="H11" s="600" t="s">
        <v>1549</v>
      </c>
      <c r="I11" s="600" t="s">
        <v>1550</v>
      </c>
      <c r="J11" s="601" t="s">
        <v>1551</v>
      </c>
      <c r="K11" s="358" t="s">
        <v>1552</v>
      </c>
      <c r="L11" s="358" t="s">
        <v>1553</v>
      </c>
      <c r="M11" s="596" t="s">
        <v>1554</v>
      </c>
      <c r="N11" s="358" t="s">
        <v>1555</v>
      </c>
      <c r="O11" s="358" t="s">
        <v>1556</v>
      </c>
      <c r="P11" s="358" t="s">
        <v>1557</v>
      </c>
      <c r="Q11" s="358" t="s">
        <v>1558</v>
      </c>
      <c r="R11" s="596" t="s">
        <v>1559</v>
      </c>
      <c r="S11" s="358" t="s">
        <v>1560</v>
      </c>
      <c r="T11" s="356" t="s">
        <v>1561</v>
      </c>
      <c r="U11" s="358" t="s">
        <v>1562</v>
      </c>
      <c r="V11" s="602" t="s">
        <v>1563</v>
      </c>
      <c r="W11" s="603" t="s">
        <v>1564</v>
      </c>
      <c r="X11" s="604" t="s">
        <v>1565</v>
      </c>
      <c r="Y11" s="358" t="s">
        <v>1566</v>
      </c>
      <c r="Z11" s="365" t="s">
        <v>1567</v>
      </c>
      <c r="AA11" s="365" t="s">
        <v>1568</v>
      </c>
      <c r="AB11" s="356" t="s">
        <v>1569</v>
      </c>
      <c r="AC11" s="358" t="s">
        <v>1570</v>
      </c>
      <c r="AD11" s="358" t="s">
        <v>1571</v>
      </c>
    </row>
    <row r="12" spans="1:30" s="130" customFormat="1" ht="25.5" customHeight="1">
      <c r="A12" s="595">
        <v>3</v>
      </c>
      <c r="B12" s="356" t="s">
        <v>1572</v>
      </c>
      <c r="C12" s="357" t="s">
        <v>769</v>
      </c>
      <c r="D12" s="360" t="s">
        <v>1573</v>
      </c>
      <c r="E12" s="360" t="s">
        <v>1573</v>
      </c>
      <c r="F12" s="600" t="s">
        <v>1574</v>
      </c>
      <c r="G12" s="600" t="s">
        <v>1574</v>
      </c>
      <c r="H12" s="600" t="s">
        <v>1574</v>
      </c>
      <c r="I12" s="600" t="s">
        <v>1574</v>
      </c>
      <c r="J12" s="360" t="s">
        <v>1574</v>
      </c>
      <c r="K12" s="358" t="s">
        <v>1575</v>
      </c>
      <c r="L12" s="358" t="s">
        <v>1575</v>
      </c>
      <c r="M12" s="358" t="s">
        <v>1575</v>
      </c>
      <c r="N12" s="358" t="s">
        <v>1575</v>
      </c>
      <c r="O12" s="358" t="s">
        <v>1575</v>
      </c>
      <c r="P12" s="358" t="s">
        <v>1575</v>
      </c>
      <c r="Q12" s="358" t="s">
        <v>1575</v>
      </c>
      <c r="R12" s="596" t="s">
        <v>1575</v>
      </c>
      <c r="S12" s="596" t="s">
        <v>1575</v>
      </c>
      <c r="T12" s="596" t="s">
        <v>1575</v>
      </c>
      <c r="U12" s="358" t="s">
        <v>1575</v>
      </c>
      <c r="V12" s="358" t="s">
        <v>1575</v>
      </c>
      <c r="W12" s="596" t="s">
        <v>1574</v>
      </c>
      <c r="X12" s="596" t="s">
        <v>1574</v>
      </c>
      <c r="Y12" s="596" t="s">
        <v>1574</v>
      </c>
      <c r="Z12" s="596" t="s">
        <v>1574</v>
      </c>
      <c r="AA12" s="596" t="s">
        <v>1574</v>
      </c>
      <c r="AB12" s="356" t="s">
        <v>1575</v>
      </c>
      <c r="AC12" s="358" t="s">
        <v>1575</v>
      </c>
      <c r="AD12" s="358" t="s">
        <v>1575</v>
      </c>
    </row>
    <row r="13" spans="1:30" s="130" customFormat="1" ht="45.75" customHeight="1">
      <c r="A13" s="1382" t="s">
        <v>1576</v>
      </c>
      <c r="B13" s="1383"/>
      <c r="C13" s="361"/>
      <c r="D13" s="362"/>
      <c r="E13" s="362"/>
      <c r="F13" s="362"/>
      <c r="G13" s="362"/>
      <c r="H13" s="362"/>
      <c r="I13" s="362"/>
      <c r="J13" s="356"/>
      <c r="K13" s="362"/>
      <c r="L13" s="362"/>
      <c r="M13" s="362"/>
      <c r="N13" s="356"/>
      <c r="O13" s="356"/>
      <c r="P13" s="362"/>
      <c r="Q13" s="362"/>
      <c r="R13" s="362"/>
      <c r="S13" s="356"/>
      <c r="T13" s="362"/>
      <c r="U13" s="362"/>
      <c r="V13" s="356"/>
      <c r="W13" s="362"/>
      <c r="X13" s="358"/>
      <c r="Y13" s="358"/>
      <c r="Z13" s="358"/>
      <c r="AA13" s="358"/>
      <c r="AB13" s="362"/>
      <c r="AC13" s="362"/>
      <c r="AD13" s="362"/>
    </row>
    <row r="14" spans="1:30" s="130" customFormat="1" ht="50.45" customHeight="1">
      <c r="A14" s="599">
        <v>4</v>
      </c>
      <c r="B14" s="359" t="s">
        <v>1577</v>
      </c>
      <c r="C14" s="357" t="s">
        <v>1578</v>
      </c>
      <c r="D14" s="358" t="s">
        <v>1492</v>
      </c>
      <c r="E14" s="596" t="s">
        <v>1492</v>
      </c>
      <c r="F14" s="596" t="s">
        <v>1492</v>
      </c>
      <c r="G14" s="596" t="s">
        <v>1492</v>
      </c>
      <c r="H14" s="596" t="s">
        <v>1492</v>
      </c>
      <c r="I14" s="596" t="s">
        <v>1492</v>
      </c>
      <c r="J14" s="596" t="s">
        <v>1492</v>
      </c>
      <c r="K14" s="358" t="s">
        <v>1579</v>
      </c>
      <c r="L14" s="358" t="s">
        <v>1579</v>
      </c>
      <c r="M14" s="596" t="s">
        <v>1579</v>
      </c>
      <c r="N14" s="358" t="s">
        <v>1579</v>
      </c>
      <c r="O14" s="358" t="s">
        <v>1579</v>
      </c>
      <c r="P14" s="358" t="s">
        <v>1579</v>
      </c>
      <c r="Q14" s="358" t="s">
        <v>1579</v>
      </c>
      <c r="R14" s="596" t="s">
        <v>1579</v>
      </c>
      <c r="S14" s="358" t="s">
        <v>1579</v>
      </c>
      <c r="T14" s="356" t="s">
        <v>1579</v>
      </c>
      <c r="U14" s="358" t="s">
        <v>1579</v>
      </c>
      <c r="V14" s="358" t="s">
        <v>1579</v>
      </c>
      <c r="W14" s="362" t="s">
        <v>1579</v>
      </c>
      <c r="X14" s="358" t="s">
        <v>1579</v>
      </c>
      <c r="Y14" s="358" t="s">
        <v>1579</v>
      </c>
      <c r="Z14" s="358" t="s">
        <v>1579</v>
      </c>
      <c r="AA14" s="358" t="s">
        <v>1579</v>
      </c>
      <c r="AB14" s="356" t="s">
        <v>1579</v>
      </c>
      <c r="AC14" s="358" t="s">
        <v>1579</v>
      </c>
      <c r="AD14" s="358" t="s">
        <v>1579</v>
      </c>
    </row>
    <row r="15" spans="1:30" s="130" customFormat="1" ht="25.5">
      <c r="A15" s="595">
        <v>5</v>
      </c>
      <c r="B15" s="356" t="s">
        <v>1580</v>
      </c>
      <c r="C15" s="357" t="s">
        <v>1578</v>
      </c>
      <c r="D15" s="358" t="s">
        <v>1492</v>
      </c>
      <c r="E15" s="596" t="s">
        <v>1492</v>
      </c>
      <c r="F15" s="596" t="s">
        <v>1492</v>
      </c>
      <c r="G15" s="596" t="s">
        <v>1492</v>
      </c>
      <c r="H15" s="596" t="s">
        <v>1492</v>
      </c>
      <c r="I15" s="596" t="s">
        <v>1492</v>
      </c>
      <c r="J15" s="596" t="s">
        <v>1492</v>
      </c>
      <c r="K15" s="358" t="s">
        <v>1579</v>
      </c>
      <c r="L15" s="358" t="s">
        <v>1579</v>
      </c>
      <c r="M15" s="596" t="s">
        <v>1579</v>
      </c>
      <c r="N15" s="358" t="s">
        <v>1579</v>
      </c>
      <c r="O15" s="358" t="s">
        <v>1579</v>
      </c>
      <c r="P15" s="358" t="s">
        <v>1579</v>
      </c>
      <c r="Q15" s="358" t="s">
        <v>1579</v>
      </c>
      <c r="R15" s="596" t="s">
        <v>1579</v>
      </c>
      <c r="S15" s="358" t="s">
        <v>1579</v>
      </c>
      <c r="T15" s="356" t="s">
        <v>1579</v>
      </c>
      <c r="U15" s="358" t="s">
        <v>1579</v>
      </c>
      <c r="V15" s="358" t="s">
        <v>1579</v>
      </c>
      <c r="W15" s="596" t="s">
        <v>1579</v>
      </c>
      <c r="X15" s="358" t="s">
        <v>1579</v>
      </c>
      <c r="Y15" s="358" t="s">
        <v>1579</v>
      </c>
      <c r="Z15" s="358" t="s">
        <v>1579</v>
      </c>
      <c r="AA15" s="358" t="s">
        <v>1579</v>
      </c>
      <c r="AB15" s="356" t="s">
        <v>1579</v>
      </c>
      <c r="AC15" s="358" t="s">
        <v>1579</v>
      </c>
      <c r="AD15" s="358" t="s">
        <v>1579</v>
      </c>
    </row>
    <row r="16" spans="1:30" s="130" customFormat="1" ht="25.5">
      <c r="A16" s="595">
        <v>6</v>
      </c>
      <c r="B16" s="356" t="s">
        <v>1581</v>
      </c>
      <c r="C16" s="357" t="s">
        <v>1582</v>
      </c>
      <c r="D16" s="357" t="s">
        <v>1582</v>
      </c>
      <c r="E16" s="605" t="s">
        <v>1582</v>
      </c>
      <c r="F16" s="605" t="s">
        <v>1582</v>
      </c>
      <c r="G16" s="605" t="s">
        <v>1582</v>
      </c>
      <c r="H16" s="605" t="s">
        <v>1582</v>
      </c>
      <c r="I16" s="605" t="s">
        <v>1582</v>
      </c>
      <c r="J16" s="605" t="s">
        <v>1582</v>
      </c>
      <c r="K16" s="357" t="s">
        <v>1582</v>
      </c>
      <c r="L16" s="357" t="s">
        <v>1582</v>
      </c>
      <c r="M16" s="605" t="s">
        <v>1582</v>
      </c>
      <c r="N16" s="357" t="s">
        <v>1582</v>
      </c>
      <c r="O16" s="357" t="s">
        <v>1582</v>
      </c>
      <c r="P16" s="357" t="s">
        <v>1582</v>
      </c>
      <c r="Q16" s="357" t="s">
        <v>1582</v>
      </c>
      <c r="R16" s="605" t="s">
        <v>1582</v>
      </c>
      <c r="S16" s="357" t="s">
        <v>1582</v>
      </c>
      <c r="T16" s="606" t="s">
        <v>1582</v>
      </c>
      <c r="U16" s="357" t="s">
        <v>1582</v>
      </c>
      <c r="V16" s="357" t="s">
        <v>1582</v>
      </c>
      <c r="W16" s="606" t="s">
        <v>1582</v>
      </c>
      <c r="X16" s="606" t="s">
        <v>1582</v>
      </c>
      <c r="Y16" s="606" t="s">
        <v>1582</v>
      </c>
      <c r="Z16" s="357" t="s">
        <v>1582</v>
      </c>
      <c r="AA16" s="357" t="s">
        <v>1582</v>
      </c>
      <c r="AB16" s="606" t="s">
        <v>1582</v>
      </c>
      <c r="AC16" s="357" t="s">
        <v>1582</v>
      </c>
      <c r="AD16" s="357" t="s">
        <v>1582</v>
      </c>
    </row>
    <row r="17" spans="1:30" s="130" customFormat="1" ht="25.5">
      <c r="A17" s="595">
        <v>7</v>
      </c>
      <c r="B17" s="356" t="s">
        <v>1583</v>
      </c>
      <c r="C17" s="357" t="s">
        <v>1584</v>
      </c>
      <c r="D17" s="358" t="s">
        <v>1585</v>
      </c>
      <c r="E17" s="596" t="s">
        <v>1585</v>
      </c>
      <c r="F17" s="596" t="s">
        <v>1585</v>
      </c>
      <c r="G17" s="596" t="s">
        <v>1585</v>
      </c>
      <c r="H17" s="596" t="s">
        <v>1585</v>
      </c>
      <c r="I17" s="596" t="s">
        <v>1585</v>
      </c>
      <c r="J17" s="596" t="s">
        <v>1585</v>
      </c>
      <c r="K17" s="358" t="s">
        <v>1586</v>
      </c>
      <c r="L17" s="358" t="s">
        <v>1586</v>
      </c>
      <c r="M17" s="596" t="s">
        <v>1586</v>
      </c>
      <c r="N17" s="358" t="s">
        <v>1586</v>
      </c>
      <c r="O17" s="358" t="s">
        <v>1586</v>
      </c>
      <c r="P17" s="358" t="s">
        <v>1586</v>
      </c>
      <c r="Q17" s="358" t="s">
        <v>1586</v>
      </c>
      <c r="R17" s="596" t="s">
        <v>1586</v>
      </c>
      <c r="S17" s="358" t="s">
        <v>1586</v>
      </c>
      <c r="T17" s="356" t="s">
        <v>1586</v>
      </c>
      <c r="U17" s="358" t="s">
        <v>1586</v>
      </c>
      <c r="V17" s="358" t="s">
        <v>1586</v>
      </c>
      <c r="W17" s="358" t="s">
        <v>1586</v>
      </c>
      <c r="X17" s="358" t="s">
        <v>1586</v>
      </c>
      <c r="Y17" s="358" t="s">
        <v>1586</v>
      </c>
      <c r="Z17" s="358" t="s">
        <v>1586</v>
      </c>
      <c r="AA17" s="358" t="s">
        <v>1586</v>
      </c>
      <c r="AB17" s="356" t="s">
        <v>1586</v>
      </c>
      <c r="AC17" s="358" t="s">
        <v>1586</v>
      </c>
      <c r="AD17" s="358" t="s">
        <v>1586</v>
      </c>
    </row>
    <row r="18" spans="1:30" s="130" customFormat="1" ht="51">
      <c r="A18" s="599">
        <v>8</v>
      </c>
      <c r="B18" s="359" t="s">
        <v>1587</v>
      </c>
      <c r="C18" s="363">
        <v>38112.19283</v>
      </c>
      <c r="D18" s="363">
        <v>2700</v>
      </c>
      <c r="E18" s="607">
        <v>7774.3549999999996</v>
      </c>
      <c r="F18" s="607">
        <v>100</v>
      </c>
      <c r="G18" s="607">
        <v>100</v>
      </c>
      <c r="H18" s="607">
        <v>300</v>
      </c>
      <c r="I18" s="607">
        <v>100</v>
      </c>
      <c r="J18" s="363">
        <v>100</v>
      </c>
      <c r="K18" s="363">
        <v>900</v>
      </c>
      <c r="L18" s="363">
        <v>2500</v>
      </c>
      <c r="M18" s="608">
        <v>2350</v>
      </c>
      <c r="N18" s="609">
        <v>450</v>
      </c>
      <c r="O18" s="609">
        <v>2500</v>
      </c>
      <c r="P18" s="363">
        <v>674.94896000000006</v>
      </c>
      <c r="Q18" s="363">
        <v>289.26384000000002</v>
      </c>
      <c r="R18" s="607">
        <v>1446.3191999999999</v>
      </c>
      <c r="S18" s="363">
        <v>1542.7404799999999</v>
      </c>
      <c r="T18" s="1035">
        <v>482.10640000000001</v>
      </c>
      <c r="U18" s="363">
        <v>6196.7759999999998</v>
      </c>
      <c r="V18" s="363">
        <v>1823.9525000000001</v>
      </c>
      <c r="W18" s="605">
        <v>125</v>
      </c>
      <c r="X18" s="605">
        <v>125</v>
      </c>
      <c r="Y18" s="605">
        <v>350</v>
      </c>
      <c r="Z18" s="357">
        <v>150</v>
      </c>
      <c r="AA18" s="357">
        <v>150</v>
      </c>
      <c r="AB18" s="1041">
        <v>2131.7249999999999</v>
      </c>
      <c r="AC18" s="363">
        <v>1983</v>
      </c>
      <c r="AD18" s="363">
        <v>1487.25</v>
      </c>
    </row>
    <row r="19" spans="1:30" s="130" customFormat="1" ht="25.5">
      <c r="A19" s="595">
        <v>9</v>
      </c>
      <c r="B19" s="359" t="s">
        <v>1588</v>
      </c>
      <c r="C19" s="357" t="s">
        <v>1589</v>
      </c>
      <c r="D19" s="357" t="s">
        <v>1590</v>
      </c>
      <c r="E19" s="607" t="s">
        <v>1591</v>
      </c>
      <c r="F19" s="607" t="s">
        <v>1592</v>
      </c>
      <c r="G19" s="607" t="s">
        <v>1592</v>
      </c>
      <c r="H19" s="607" t="s">
        <v>1593</v>
      </c>
      <c r="I19" s="607" t="s">
        <v>1592</v>
      </c>
      <c r="J19" s="357" t="s">
        <v>1592</v>
      </c>
      <c r="K19" s="364" t="s">
        <v>1594</v>
      </c>
      <c r="L19" s="364" t="s">
        <v>1595</v>
      </c>
      <c r="M19" s="605" t="s">
        <v>1596</v>
      </c>
      <c r="N19" s="357" t="s">
        <v>1597</v>
      </c>
      <c r="O19" s="357" t="s">
        <v>1595</v>
      </c>
      <c r="P19" s="364" t="s">
        <v>1598</v>
      </c>
      <c r="Q19" s="364" t="s">
        <v>1599</v>
      </c>
      <c r="R19" s="610" t="s">
        <v>1600</v>
      </c>
      <c r="S19" s="357" t="s">
        <v>1601</v>
      </c>
      <c r="T19" s="606" t="s">
        <v>1602</v>
      </c>
      <c r="U19" s="364" t="s">
        <v>1603</v>
      </c>
      <c r="V19" s="364" t="s">
        <v>1604</v>
      </c>
      <c r="W19" s="605" t="s">
        <v>1605</v>
      </c>
      <c r="X19" s="605" t="s">
        <v>1605</v>
      </c>
      <c r="Y19" s="605" t="s">
        <v>1606</v>
      </c>
      <c r="Z19" s="357" t="s">
        <v>1607</v>
      </c>
      <c r="AA19" s="357" t="s">
        <v>1607</v>
      </c>
      <c r="AB19" s="357" t="s">
        <v>1608</v>
      </c>
      <c r="AC19" s="357" t="s">
        <v>1609</v>
      </c>
      <c r="AD19" s="357" t="s">
        <v>1610</v>
      </c>
    </row>
    <row r="20" spans="1:30" s="130" customFormat="1" ht="25.5">
      <c r="A20" s="595" t="s">
        <v>623</v>
      </c>
      <c r="B20" s="356" t="s">
        <v>1611</v>
      </c>
      <c r="C20" s="357" t="s">
        <v>1612</v>
      </c>
      <c r="D20" s="357">
        <v>100</v>
      </c>
      <c r="E20" s="605">
        <v>100</v>
      </c>
      <c r="F20" s="605">
        <v>100</v>
      </c>
      <c r="G20" s="605">
        <v>100</v>
      </c>
      <c r="H20" s="605">
        <v>100</v>
      </c>
      <c r="I20" s="605">
        <v>100</v>
      </c>
      <c r="J20" s="357">
        <v>100</v>
      </c>
      <c r="K20" s="364">
        <v>100</v>
      </c>
      <c r="L20" s="357">
        <v>100</v>
      </c>
      <c r="M20" s="605">
        <v>100</v>
      </c>
      <c r="N20" s="357">
        <v>100</v>
      </c>
      <c r="O20" s="357">
        <v>100</v>
      </c>
      <c r="P20" s="364">
        <v>100</v>
      </c>
      <c r="Q20" s="364">
        <v>100</v>
      </c>
      <c r="R20" s="610">
        <v>100</v>
      </c>
      <c r="S20" s="357">
        <v>100</v>
      </c>
      <c r="T20" s="606">
        <v>100</v>
      </c>
      <c r="U20" s="364" t="s">
        <v>1613</v>
      </c>
      <c r="V20" s="364">
        <v>100</v>
      </c>
      <c r="W20" s="357">
        <v>100</v>
      </c>
      <c r="X20" s="606">
        <v>100</v>
      </c>
      <c r="Y20" s="357">
        <v>100</v>
      </c>
      <c r="Z20" s="357">
        <v>100</v>
      </c>
      <c r="AA20" s="357">
        <v>100</v>
      </c>
      <c r="AB20" s="606" t="s">
        <v>1614</v>
      </c>
      <c r="AC20" s="357">
        <v>100</v>
      </c>
      <c r="AD20" s="357">
        <v>100</v>
      </c>
    </row>
    <row r="21" spans="1:30" s="130" customFormat="1" ht="25.5">
      <c r="A21" s="595" t="s">
        <v>1268</v>
      </c>
      <c r="B21" s="356" t="s">
        <v>1615</v>
      </c>
      <c r="C21" s="357" t="s">
        <v>1589</v>
      </c>
      <c r="D21" s="357">
        <v>100</v>
      </c>
      <c r="E21" s="605">
        <v>100</v>
      </c>
      <c r="F21" s="605" t="s">
        <v>1616</v>
      </c>
      <c r="G21" s="605" t="s">
        <v>1616</v>
      </c>
      <c r="H21" s="605" t="s">
        <v>1616</v>
      </c>
      <c r="I21" s="605" t="s">
        <v>1616</v>
      </c>
      <c r="J21" s="357" t="s">
        <v>1616</v>
      </c>
      <c r="K21" s="364" t="s">
        <v>1617</v>
      </c>
      <c r="L21" s="358" t="s">
        <v>1617</v>
      </c>
      <c r="M21" s="596" t="s">
        <v>1617</v>
      </c>
      <c r="N21" s="358" t="s">
        <v>1617</v>
      </c>
      <c r="O21" s="358" t="s">
        <v>1617</v>
      </c>
      <c r="P21" s="364" t="s">
        <v>1617</v>
      </c>
      <c r="Q21" s="364" t="s">
        <v>1617</v>
      </c>
      <c r="R21" s="610" t="s">
        <v>1617</v>
      </c>
      <c r="S21" s="357" t="s">
        <v>1617</v>
      </c>
      <c r="T21" s="606" t="s">
        <v>1617</v>
      </c>
      <c r="U21" s="364" t="s">
        <v>1617</v>
      </c>
      <c r="V21" s="364" t="s">
        <v>1617</v>
      </c>
      <c r="W21" s="357" t="s">
        <v>1617</v>
      </c>
      <c r="X21" s="606" t="s">
        <v>1617</v>
      </c>
      <c r="Y21" s="357" t="s">
        <v>1617</v>
      </c>
      <c r="Z21" s="357" t="s">
        <v>1617</v>
      </c>
      <c r="AA21" s="357" t="s">
        <v>1617</v>
      </c>
      <c r="AB21" s="606">
        <v>100</v>
      </c>
      <c r="AC21" s="357">
        <v>100</v>
      </c>
      <c r="AD21" s="357">
        <v>100</v>
      </c>
    </row>
    <row r="22" spans="1:30" s="130" customFormat="1" ht="51" customHeight="1">
      <c r="A22" s="595">
        <v>10</v>
      </c>
      <c r="B22" s="356" t="s">
        <v>1618</v>
      </c>
      <c r="C22" s="357" t="s">
        <v>1619</v>
      </c>
      <c r="D22" s="365" t="s">
        <v>469</v>
      </c>
      <c r="E22" s="611" t="s">
        <v>469</v>
      </c>
      <c r="F22" s="611" t="s">
        <v>469</v>
      </c>
      <c r="G22" s="611" t="s">
        <v>469</v>
      </c>
      <c r="H22" s="611" t="s">
        <v>469</v>
      </c>
      <c r="I22" s="611" t="s">
        <v>469</v>
      </c>
      <c r="J22" s="365" t="s">
        <v>469</v>
      </c>
      <c r="K22" s="366" t="s">
        <v>1620</v>
      </c>
      <c r="L22" s="365" t="s">
        <v>1620</v>
      </c>
      <c r="M22" s="611" t="s">
        <v>1620</v>
      </c>
      <c r="N22" s="365" t="s">
        <v>1620</v>
      </c>
      <c r="O22" s="365" t="s">
        <v>1620</v>
      </c>
      <c r="P22" s="366" t="s">
        <v>1620</v>
      </c>
      <c r="Q22" s="366" t="s">
        <v>1620</v>
      </c>
      <c r="R22" s="612" t="s">
        <v>1620</v>
      </c>
      <c r="S22" s="365" t="s">
        <v>1620</v>
      </c>
      <c r="T22" s="359" t="s">
        <v>1620</v>
      </c>
      <c r="U22" s="366" t="s">
        <v>1620</v>
      </c>
      <c r="V22" s="366" t="s">
        <v>1620</v>
      </c>
      <c r="W22" s="365" t="s">
        <v>1620</v>
      </c>
      <c r="X22" s="365" t="s">
        <v>1620</v>
      </c>
      <c r="Y22" s="365" t="s">
        <v>1620</v>
      </c>
      <c r="Z22" s="613" t="s">
        <v>1620</v>
      </c>
      <c r="AA22" s="613" t="s">
        <v>1620</v>
      </c>
      <c r="AB22" s="614" t="s">
        <v>1621</v>
      </c>
      <c r="AC22" s="365" t="s">
        <v>1621</v>
      </c>
      <c r="AD22" s="365" t="s">
        <v>1621</v>
      </c>
    </row>
    <row r="23" spans="1:30" s="130" customFormat="1" ht="25.5">
      <c r="A23" s="595">
        <v>11</v>
      </c>
      <c r="B23" s="356" t="s">
        <v>1622</v>
      </c>
      <c r="C23" s="357" t="s">
        <v>1589</v>
      </c>
      <c r="D23" s="367" t="s">
        <v>1623</v>
      </c>
      <c r="E23" s="615">
        <v>43781</v>
      </c>
      <c r="F23" s="615" t="s">
        <v>1624</v>
      </c>
      <c r="G23" s="615" t="s">
        <v>1625</v>
      </c>
      <c r="H23" s="615" t="s">
        <v>1626</v>
      </c>
      <c r="I23" s="615" t="s">
        <v>1627</v>
      </c>
      <c r="J23" s="367" t="s">
        <v>1628</v>
      </c>
      <c r="K23" s="368" t="s">
        <v>1629</v>
      </c>
      <c r="L23" s="367" t="s">
        <v>1630</v>
      </c>
      <c r="M23" s="615">
        <v>44517</v>
      </c>
      <c r="N23" s="367">
        <v>44517</v>
      </c>
      <c r="O23" s="367" t="s">
        <v>1631</v>
      </c>
      <c r="P23" s="368" t="s">
        <v>1629</v>
      </c>
      <c r="Q23" s="368" t="s">
        <v>1629</v>
      </c>
      <c r="R23" s="616" t="s">
        <v>1630</v>
      </c>
      <c r="S23" s="367">
        <v>44517</v>
      </c>
      <c r="T23" s="617">
        <v>44517</v>
      </c>
      <c r="U23" s="368" t="s">
        <v>1632</v>
      </c>
      <c r="V23" s="368" t="s">
        <v>1633</v>
      </c>
      <c r="W23" s="615" t="s">
        <v>1624</v>
      </c>
      <c r="X23" s="615" t="s">
        <v>1625</v>
      </c>
      <c r="Y23" s="615" t="s">
        <v>1626</v>
      </c>
      <c r="Z23" s="618" t="s">
        <v>1627</v>
      </c>
      <c r="AA23" s="618" t="s">
        <v>1628</v>
      </c>
      <c r="AB23" s="618">
        <v>31369</v>
      </c>
      <c r="AC23" s="367">
        <v>31652</v>
      </c>
      <c r="AD23" s="367">
        <v>31645</v>
      </c>
    </row>
    <row r="24" spans="1:30" s="130" customFormat="1" ht="25.5">
      <c r="A24" s="595">
        <v>12</v>
      </c>
      <c r="B24" s="356" t="s">
        <v>1634</v>
      </c>
      <c r="C24" s="357" t="s">
        <v>1589</v>
      </c>
      <c r="D24" s="358" t="s">
        <v>1635</v>
      </c>
      <c r="E24" s="596" t="s">
        <v>1635</v>
      </c>
      <c r="F24" s="596" t="s">
        <v>1635</v>
      </c>
      <c r="G24" s="596" t="s">
        <v>1635</v>
      </c>
      <c r="H24" s="596" t="s">
        <v>1635</v>
      </c>
      <c r="I24" s="596" t="s">
        <v>1635</v>
      </c>
      <c r="J24" s="358" t="s">
        <v>1635</v>
      </c>
      <c r="K24" s="598" t="s">
        <v>1636</v>
      </c>
      <c r="L24" s="358" t="s">
        <v>1636</v>
      </c>
      <c r="M24" s="596" t="s">
        <v>1636</v>
      </c>
      <c r="N24" s="358" t="s">
        <v>1636</v>
      </c>
      <c r="O24" s="358" t="s">
        <v>1636</v>
      </c>
      <c r="P24" s="598" t="s">
        <v>1636</v>
      </c>
      <c r="Q24" s="598" t="s">
        <v>1636</v>
      </c>
      <c r="R24" s="597" t="s">
        <v>1636</v>
      </c>
      <c r="S24" s="358" t="s">
        <v>1636</v>
      </c>
      <c r="T24" s="356" t="s">
        <v>1636</v>
      </c>
      <c r="U24" s="598" t="s">
        <v>1636</v>
      </c>
      <c r="V24" s="598" t="s">
        <v>1636</v>
      </c>
      <c r="W24" s="596" t="s">
        <v>1636</v>
      </c>
      <c r="X24" s="596" t="s">
        <v>1636</v>
      </c>
      <c r="Y24" s="596" t="s">
        <v>1636</v>
      </c>
      <c r="Z24" s="358" t="s">
        <v>1636</v>
      </c>
      <c r="AA24" s="358" t="s">
        <v>1636</v>
      </c>
      <c r="AB24" s="358" t="s">
        <v>1635</v>
      </c>
      <c r="AC24" s="358" t="s">
        <v>1635</v>
      </c>
      <c r="AD24" s="358" t="s">
        <v>1635</v>
      </c>
    </row>
    <row r="25" spans="1:30" s="130" customFormat="1" ht="25.5">
      <c r="A25" s="595">
        <v>13</v>
      </c>
      <c r="B25" s="356" t="s">
        <v>1637</v>
      </c>
      <c r="C25" s="357" t="s">
        <v>1589</v>
      </c>
      <c r="D25" s="369" t="s">
        <v>1638</v>
      </c>
      <c r="E25" s="619" t="s">
        <v>1638</v>
      </c>
      <c r="F25" s="369" t="s">
        <v>1638</v>
      </c>
      <c r="G25" s="619" t="s">
        <v>1638</v>
      </c>
      <c r="H25" s="369" t="s">
        <v>1638</v>
      </c>
      <c r="I25" s="619" t="s">
        <v>1638</v>
      </c>
      <c r="J25" s="619" t="s">
        <v>1638</v>
      </c>
      <c r="K25" s="368" t="s">
        <v>1639</v>
      </c>
      <c r="L25" s="367" t="s">
        <v>1640</v>
      </c>
      <c r="M25" s="615">
        <v>48261</v>
      </c>
      <c r="N25" s="367">
        <v>48261</v>
      </c>
      <c r="O25" s="367">
        <v>48323</v>
      </c>
      <c r="P25" s="368" t="s">
        <v>1639</v>
      </c>
      <c r="Q25" s="368" t="s">
        <v>1639</v>
      </c>
      <c r="R25" s="616" t="s">
        <v>1640</v>
      </c>
      <c r="S25" s="367">
        <v>48261</v>
      </c>
      <c r="T25" s="617">
        <v>48261</v>
      </c>
      <c r="U25" s="368" t="s">
        <v>1641</v>
      </c>
      <c r="V25" s="598" t="s">
        <v>1642</v>
      </c>
      <c r="W25" s="596" t="s">
        <v>1643</v>
      </c>
      <c r="X25" s="596" t="s">
        <v>1644</v>
      </c>
      <c r="Y25" s="615" t="s">
        <v>1645</v>
      </c>
      <c r="Z25" s="367" t="s">
        <v>1646</v>
      </c>
      <c r="AA25" s="367" t="s">
        <v>1647</v>
      </c>
      <c r="AB25" s="358"/>
      <c r="AC25" s="358"/>
      <c r="AD25" s="358"/>
    </row>
    <row r="26" spans="1:30" s="130" customFormat="1" ht="25.5">
      <c r="A26" s="595">
        <v>14</v>
      </c>
      <c r="B26" s="356" t="s">
        <v>1648</v>
      </c>
      <c r="C26" s="357" t="s">
        <v>1649</v>
      </c>
      <c r="D26" s="357" t="s">
        <v>1650</v>
      </c>
      <c r="E26" s="605" t="s">
        <v>1650</v>
      </c>
      <c r="F26" s="605" t="s">
        <v>1650</v>
      </c>
      <c r="G26" s="605" t="s">
        <v>1650</v>
      </c>
      <c r="H26" s="605" t="s">
        <v>1650</v>
      </c>
      <c r="I26" s="605" t="s">
        <v>1650</v>
      </c>
      <c r="J26" s="357" t="s">
        <v>1650</v>
      </c>
      <c r="K26" s="364" t="s">
        <v>1650</v>
      </c>
      <c r="L26" s="357" t="s">
        <v>1650</v>
      </c>
      <c r="M26" s="605" t="s">
        <v>1650</v>
      </c>
      <c r="N26" s="357" t="s">
        <v>1650</v>
      </c>
      <c r="O26" s="357" t="s">
        <v>1650</v>
      </c>
      <c r="P26" s="364" t="s">
        <v>1650</v>
      </c>
      <c r="Q26" s="364" t="s">
        <v>1650</v>
      </c>
      <c r="R26" s="610" t="s">
        <v>1650</v>
      </c>
      <c r="S26" s="357" t="s">
        <v>1650</v>
      </c>
      <c r="T26" s="606" t="s">
        <v>1650</v>
      </c>
      <c r="U26" s="364" t="s">
        <v>1650</v>
      </c>
      <c r="V26" s="364" t="s">
        <v>1650</v>
      </c>
      <c r="W26" s="605" t="s">
        <v>1650</v>
      </c>
      <c r="X26" s="605" t="s">
        <v>1650</v>
      </c>
      <c r="Y26" s="605" t="s">
        <v>1650</v>
      </c>
      <c r="Z26" s="357" t="s">
        <v>1650</v>
      </c>
      <c r="AA26" s="357" t="s">
        <v>1650</v>
      </c>
      <c r="AB26" s="357" t="s">
        <v>1650</v>
      </c>
      <c r="AC26" s="357" t="s">
        <v>1650</v>
      </c>
      <c r="AD26" s="357" t="s">
        <v>1650</v>
      </c>
    </row>
    <row r="27" spans="1:30" s="130" customFormat="1" ht="127.5" customHeight="1">
      <c r="A27" s="595">
        <v>15</v>
      </c>
      <c r="B27" s="356" t="s">
        <v>1651</v>
      </c>
      <c r="C27" s="357" t="s">
        <v>1589</v>
      </c>
      <c r="D27" s="370" t="s">
        <v>1652</v>
      </c>
      <c r="E27" s="620" t="s">
        <v>1653</v>
      </c>
      <c r="F27" s="620" t="s">
        <v>1654</v>
      </c>
      <c r="G27" s="620" t="s">
        <v>1655</v>
      </c>
      <c r="H27" s="620" t="s">
        <v>1656</v>
      </c>
      <c r="I27" s="620" t="s">
        <v>1657</v>
      </c>
      <c r="J27" s="370" t="s">
        <v>1658</v>
      </c>
      <c r="K27" s="371" t="s">
        <v>1659</v>
      </c>
      <c r="L27" s="372" t="s">
        <v>1660</v>
      </c>
      <c r="M27" s="621" t="s">
        <v>1661</v>
      </c>
      <c r="N27" s="372" t="s">
        <v>1661</v>
      </c>
      <c r="O27" s="372" t="s">
        <v>1662</v>
      </c>
      <c r="P27" s="371" t="s">
        <v>1659</v>
      </c>
      <c r="Q27" s="371" t="s">
        <v>1663</v>
      </c>
      <c r="R27" s="622" t="s">
        <v>1660</v>
      </c>
      <c r="S27" s="372" t="s">
        <v>1661</v>
      </c>
      <c r="T27" s="383" t="s">
        <v>1661</v>
      </c>
      <c r="U27" s="623" t="s">
        <v>1664</v>
      </c>
      <c r="V27" s="371" t="s">
        <v>1665</v>
      </c>
      <c r="W27" s="624" t="s">
        <v>1666</v>
      </c>
      <c r="X27" s="624" t="s">
        <v>1667</v>
      </c>
      <c r="Y27" s="625" t="s">
        <v>1668</v>
      </c>
      <c r="Z27" s="626">
        <v>45897</v>
      </c>
      <c r="AA27" s="626">
        <v>46401</v>
      </c>
      <c r="AB27" s="627" t="s">
        <v>1669</v>
      </c>
      <c r="AC27" s="627" t="s">
        <v>1670</v>
      </c>
      <c r="AD27" s="627" t="s">
        <v>1671</v>
      </c>
    </row>
    <row r="28" spans="1:30" s="130" customFormat="1" ht="76.5" customHeight="1">
      <c r="A28" s="595">
        <v>16</v>
      </c>
      <c r="B28" s="356" t="s">
        <v>1672</v>
      </c>
      <c r="C28" s="357" t="s">
        <v>1589</v>
      </c>
      <c r="D28" s="372" t="s">
        <v>1673</v>
      </c>
      <c r="E28" s="621" t="s">
        <v>1673</v>
      </c>
      <c r="F28" s="621" t="s">
        <v>1674</v>
      </c>
      <c r="G28" s="621" t="s">
        <v>1675</v>
      </c>
      <c r="H28" s="621" t="s">
        <v>1676</v>
      </c>
      <c r="I28" s="621" t="s">
        <v>1677</v>
      </c>
      <c r="J28" s="372" t="s">
        <v>1678</v>
      </c>
      <c r="K28" s="372" t="s">
        <v>1679</v>
      </c>
      <c r="L28" s="372" t="s">
        <v>1679</v>
      </c>
      <c r="M28" s="621" t="s">
        <v>1680</v>
      </c>
      <c r="N28" s="372" t="s">
        <v>1680</v>
      </c>
      <c r="O28" s="372" t="s">
        <v>1681</v>
      </c>
      <c r="P28" s="372" t="s">
        <v>1679</v>
      </c>
      <c r="Q28" s="372" t="s">
        <v>1679</v>
      </c>
      <c r="R28" s="628" t="s">
        <v>1679</v>
      </c>
      <c r="S28" s="372" t="s">
        <v>1680</v>
      </c>
      <c r="T28" s="383" t="s">
        <v>1680</v>
      </c>
      <c r="U28" s="373" t="s">
        <v>1682</v>
      </c>
      <c r="V28" s="373" t="s">
        <v>1683</v>
      </c>
      <c r="W28" s="621" t="s">
        <v>1674</v>
      </c>
      <c r="X28" s="621" t="s">
        <v>1675</v>
      </c>
      <c r="Y28" s="621" t="s">
        <v>1676</v>
      </c>
      <c r="Z28" s="372" t="s">
        <v>1677</v>
      </c>
      <c r="AA28" s="372" t="s">
        <v>1678</v>
      </c>
      <c r="AB28" s="372" t="s">
        <v>1679</v>
      </c>
      <c r="AC28" s="372" t="s">
        <v>1679</v>
      </c>
      <c r="AD28" s="372" t="s">
        <v>1679</v>
      </c>
    </row>
    <row r="29" spans="1:30" s="130" customFormat="1" ht="45.75" customHeight="1">
      <c r="A29" s="1382" t="s">
        <v>1684</v>
      </c>
      <c r="B29" s="1383"/>
      <c r="C29" s="361"/>
      <c r="D29" s="362"/>
      <c r="E29" s="362"/>
      <c r="F29" s="362"/>
      <c r="G29" s="362"/>
      <c r="H29" s="362"/>
      <c r="I29" s="362"/>
      <c r="J29" s="356"/>
      <c r="K29" s="629"/>
      <c r="L29" s="362"/>
      <c r="M29" s="362"/>
      <c r="N29" s="356"/>
      <c r="O29" s="356"/>
      <c r="P29" s="629"/>
      <c r="Q29" s="629"/>
      <c r="R29" s="629"/>
      <c r="S29" s="356"/>
      <c r="T29" s="362"/>
      <c r="U29" s="629"/>
      <c r="V29" s="630"/>
      <c r="W29" s="362"/>
      <c r="X29" s="362"/>
      <c r="Y29" s="362"/>
      <c r="Z29" s="362"/>
      <c r="AA29" s="362"/>
      <c r="AB29" s="362"/>
      <c r="AC29" s="362"/>
      <c r="AD29" s="362"/>
    </row>
    <row r="30" spans="1:30" s="130" customFormat="1" ht="25.5">
      <c r="A30" s="595">
        <v>17</v>
      </c>
      <c r="B30" s="356" t="s">
        <v>1685</v>
      </c>
      <c r="C30" s="357" t="s">
        <v>1686</v>
      </c>
      <c r="D30" s="357" t="s">
        <v>1686</v>
      </c>
      <c r="E30" s="605" t="s">
        <v>1687</v>
      </c>
      <c r="F30" s="605" t="s">
        <v>1686</v>
      </c>
      <c r="G30" s="605" t="s">
        <v>1686</v>
      </c>
      <c r="H30" s="605" t="s">
        <v>1686</v>
      </c>
      <c r="I30" s="605" t="s">
        <v>1686</v>
      </c>
      <c r="J30" s="357" t="s">
        <v>1686</v>
      </c>
      <c r="K30" s="364" t="s">
        <v>1686</v>
      </c>
      <c r="L30" s="357" t="s">
        <v>1686</v>
      </c>
      <c r="M30" s="605" t="s">
        <v>1686</v>
      </c>
      <c r="N30" s="357" t="s">
        <v>1688</v>
      </c>
      <c r="O30" s="357" t="s">
        <v>1686</v>
      </c>
      <c r="P30" s="364" t="s">
        <v>1686</v>
      </c>
      <c r="Q30" s="364" t="s">
        <v>1688</v>
      </c>
      <c r="R30" s="610" t="s">
        <v>1686</v>
      </c>
      <c r="S30" s="357" t="s">
        <v>1686</v>
      </c>
      <c r="T30" s="606" t="s">
        <v>1688</v>
      </c>
      <c r="U30" s="364" t="s">
        <v>1687</v>
      </c>
      <c r="V30" s="364" t="s">
        <v>1687</v>
      </c>
      <c r="W30" s="631" t="s">
        <v>1686</v>
      </c>
      <c r="X30" s="631" t="s">
        <v>1686</v>
      </c>
      <c r="Y30" s="631" t="s">
        <v>1686</v>
      </c>
      <c r="Z30" s="632" t="s">
        <v>1686</v>
      </c>
      <c r="AA30" s="632" t="s">
        <v>1686</v>
      </c>
      <c r="AB30" s="357" t="s">
        <v>1686</v>
      </c>
      <c r="AC30" s="357" t="s">
        <v>1686</v>
      </c>
      <c r="AD30" s="357" t="s">
        <v>1686</v>
      </c>
    </row>
    <row r="31" spans="1:30" s="130" customFormat="1" ht="102">
      <c r="A31" s="595">
        <v>18</v>
      </c>
      <c r="B31" s="356" t="s">
        <v>1689</v>
      </c>
      <c r="C31" s="357" t="s">
        <v>1589</v>
      </c>
      <c r="D31" s="372" t="s">
        <v>1690</v>
      </c>
      <c r="E31" s="621" t="s">
        <v>1691</v>
      </c>
      <c r="F31" s="621" t="s">
        <v>1692</v>
      </c>
      <c r="G31" s="621" t="s">
        <v>1693</v>
      </c>
      <c r="H31" s="621" t="s">
        <v>1694</v>
      </c>
      <c r="I31" s="621" t="s">
        <v>1695</v>
      </c>
      <c r="J31" s="372" t="s">
        <v>1696</v>
      </c>
      <c r="K31" s="364" t="s">
        <v>1697</v>
      </c>
      <c r="L31" s="633" t="s">
        <v>1698</v>
      </c>
      <c r="M31" s="634" t="s">
        <v>1699</v>
      </c>
      <c r="N31" s="633" t="s">
        <v>1700</v>
      </c>
      <c r="O31" s="633" t="s">
        <v>1701</v>
      </c>
      <c r="P31" s="374" t="s">
        <v>1702</v>
      </c>
      <c r="Q31" s="373" t="s">
        <v>1703</v>
      </c>
      <c r="R31" s="634" t="s">
        <v>1704</v>
      </c>
      <c r="S31" s="633" t="s">
        <v>1705</v>
      </c>
      <c r="T31" s="635" t="s">
        <v>1706</v>
      </c>
      <c r="U31" s="633" t="s">
        <v>1707</v>
      </c>
      <c r="V31" s="373" t="s">
        <v>1708</v>
      </c>
      <c r="W31" s="636" t="s">
        <v>1709</v>
      </c>
      <c r="X31" s="636" t="s">
        <v>1710</v>
      </c>
      <c r="Y31" s="636" t="s">
        <v>1709</v>
      </c>
      <c r="Z31" s="637" t="s">
        <v>1711</v>
      </c>
      <c r="AA31" s="637" t="s">
        <v>1712</v>
      </c>
      <c r="AB31" s="357" t="s">
        <v>1713</v>
      </c>
      <c r="AC31" s="357" t="s">
        <v>1714</v>
      </c>
      <c r="AD31" s="357" t="s">
        <v>1715</v>
      </c>
    </row>
    <row r="32" spans="1:30" s="130" customFormat="1" ht="25.5">
      <c r="A32" s="595">
        <v>19</v>
      </c>
      <c r="B32" s="356" t="s">
        <v>1716</v>
      </c>
      <c r="C32" s="357" t="s">
        <v>1650</v>
      </c>
      <c r="D32" s="357" t="s">
        <v>1649</v>
      </c>
      <c r="E32" s="605" t="s">
        <v>1649</v>
      </c>
      <c r="F32" s="605" t="s">
        <v>1649</v>
      </c>
      <c r="G32" s="605" t="s">
        <v>1649</v>
      </c>
      <c r="H32" s="605" t="s">
        <v>1649</v>
      </c>
      <c r="I32" s="605" t="s">
        <v>1649</v>
      </c>
      <c r="J32" s="357" t="s">
        <v>1649</v>
      </c>
      <c r="K32" s="364" t="s">
        <v>1649</v>
      </c>
      <c r="L32" s="357" t="s">
        <v>1649</v>
      </c>
      <c r="M32" s="605" t="s">
        <v>1649</v>
      </c>
      <c r="N32" s="357" t="s">
        <v>1649</v>
      </c>
      <c r="O32" s="357" t="s">
        <v>1649</v>
      </c>
      <c r="P32" s="364" t="s">
        <v>1649</v>
      </c>
      <c r="Q32" s="364" t="s">
        <v>1649</v>
      </c>
      <c r="R32" s="610" t="s">
        <v>1649</v>
      </c>
      <c r="S32" s="357" t="s">
        <v>1649</v>
      </c>
      <c r="T32" s="606" t="s">
        <v>1649</v>
      </c>
      <c r="U32" s="364" t="s">
        <v>1649</v>
      </c>
      <c r="V32" s="364" t="s">
        <v>1649</v>
      </c>
      <c r="W32" s="631" t="s">
        <v>1649</v>
      </c>
      <c r="X32" s="631" t="s">
        <v>1649</v>
      </c>
      <c r="Y32" s="631" t="s">
        <v>1649</v>
      </c>
      <c r="Z32" s="632" t="s">
        <v>1649</v>
      </c>
      <c r="AA32" s="632" t="s">
        <v>1649</v>
      </c>
      <c r="AB32" s="357" t="s">
        <v>1649</v>
      </c>
      <c r="AC32" s="357" t="s">
        <v>1649</v>
      </c>
      <c r="AD32" s="357" t="s">
        <v>1649</v>
      </c>
    </row>
    <row r="33" spans="1:30" s="130" customFormat="1" ht="51" customHeight="1">
      <c r="A33" s="599" t="s">
        <v>329</v>
      </c>
      <c r="B33" s="359" t="s">
        <v>1717</v>
      </c>
      <c r="C33" s="357" t="s">
        <v>1718</v>
      </c>
      <c r="D33" s="372" t="s">
        <v>1719</v>
      </c>
      <c r="E33" s="621" t="s">
        <v>1719</v>
      </c>
      <c r="F33" s="621" t="s">
        <v>1720</v>
      </c>
      <c r="G33" s="621" t="s">
        <v>1720</v>
      </c>
      <c r="H33" s="621" t="s">
        <v>1720</v>
      </c>
      <c r="I33" s="621" t="s">
        <v>1720</v>
      </c>
      <c r="J33" s="372" t="s">
        <v>1720</v>
      </c>
      <c r="K33" s="364" t="s">
        <v>1721</v>
      </c>
      <c r="L33" s="357" t="s">
        <v>1721</v>
      </c>
      <c r="M33" s="605" t="s">
        <v>1721</v>
      </c>
      <c r="N33" s="357" t="s">
        <v>1721</v>
      </c>
      <c r="O33" s="357" t="s">
        <v>1721</v>
      </c>
      <c r="P33" s="364" t="s">
        <v>1721</v>
      </c>
      <c r="Q33" s="364" t="s">
        <v>1721</v>
      </c>
      <c r="R33" s="610" t="s">
        <v>1721</v>
      </c>
      <c r="S33" s="357" t="s">
        <v>1721</v>
      </c>
      <c r="T33" s="606" t="s">
        <v>1721</v>
      </c>
      <c r="U33" s="364" t="s">
        <v>1721</v>
      </c>
      <c r="V33" s="364" t="s">
        <v>1721</v>
      </c>
      <c r="W33" s="631" t="s">
        <v>1721</v>
      </c>
      <c r="X33" s="631" t="s">
        <v>1721</v>
      </c>
      <c r="Y33" s="631" t="s">
        <v>1721</v>
      </c>
      <c r="Z33" s="632" t="s">
        <v>1721</v>
      </c>
      <c r="AA33" s="632" t="s">
        <v>1721</v>
      </c>
      <c r="AB33" s="357" t="s">
        <v>1722</v>
      </c>
      <c r="AC33" s="357" t="s">
        <v>1722</v>
      </c>
      <c r="AD33" s="357" t="s">
        <v>1722</v>
      </c>
    </row>
    <row r="34" spans="1:30" s="130" customFormat="1" ht="51">
      <c r="A34" s="599" t="s">
        <v>331</v>
      </c>
      <c r="B34" s="359" t="s">
        <v>1723</v>
      </c>
      <c r="C34" s="357" t="s">
        <v>1718</v>
      </c>
      <c r="D34" s="372" t="s">
        <v>1719</v>
      </c>
      <c r="E34" s="621" t="s">
        <v>1719</v>
      </c>
      <c r="F34" s="621" t="s">
        <v>1720</v>
      </c>
      <c r="G34" s="621" t="s">
        <v>1720</v>
      </c>
      <c r="H34" s="621" t="s">
        <v>1720</v>
      </c>
      <c r="I34" s="621" t="s">
        <v>1720</v>
      </c>
      <c r="J34" s="372" t="s">
        <v>1720</v>
      </c>
      <c r="K34" s="364" t="s">
        <v>1721</v>
      </c>
      <c r="L34" s="357" t="s">
        <v>1721</v>
      </c>
      <c r="M34" s="605" t="s">
        <v>1721</v>
      </c>
      <c r="N34" s="357" t="s">
        <v>1721</v>
      </c>
      <c r="O34" s="357" t="s">
        <v>1721</v>
      </c>
      <c r="P34" s="364" t="s">
        <v>1721</v>
      </c>
      <c r="Q34" s="364" t="s">
        <v>1721</v>
      </c>
      <c r="R34" s="610" t="s">
        <v>1721</v>
      </c>
      <c r="S34" s="357" t="s">
        <v>1721</v>
      </c>
      <c r="T34" s="606" t="s">
        <v>1721</v>
      </c>
      <c r="U34" s="364" t="s">
        <v>1721</v>
      </c>
      <c r="V34" s="364" t="s">
        <v>1721</v>
      </c>
      <c r="W34" s="631" t="s">
        <v>1721</v>
      </c>
      <c r="X34" s="631" t="s">
        <v>1721</v>
      </c>
      <c r="Y34" s="631" t="s">
        <v>1721</v>
      </c>
      <c r="Z34" s="632" t="s">
        <v>1721</v>
      </c>
      <c r="AA34" s="632" t="s">
        <v>1721</v>
      </c>
      <c r="AB34" s="357" t="s">
        <v>1722</v>
      </c>
      <c r="AC34" s="357" t="s">
        <v>1722</v>
      </c>
      <c r="AD34" s="357" t="s">
        <v>1722</v>
      </c>
    </row>
    <row r="35" spans="1:30" s="130" customFormat="1" ht="25.5">
      <c r="A35" s="595">
        <v>21</v>
      </c>
      <c r="B35" s="356" t="s">
        <v>1724</v>
      </c>
      <c r="C35" s="357" t="s">
        <v>1589</v>
      </c>
      <c r="D35" s="357" t="s">
        <v>1649</v>
      </c>
      <c r="E35" s="605" t="s">
        <v>1649</v>
      </c>
      <c r="F35" s="605" t="s">
        <v>1649</v>
      </c>
      <c r="G35" s="605" t="s">
        <v>1649</v>
      </c>
      <c r="H35" s="605" t="s">
        <v>1649</v>
      </c>
      <c r="I35" s="605" t="s">
        <v>1649</v>
      </c>
      <c r="J35" s="357" t="s">
        <v>1649</v>
      </c>
      <c r="K35" s="364" t="s">
        <v>1649</v>
      </c>
      <c r="L35" s="357" t="s">
        <v>1649</v>
      </c>
      <c r="M35" s="605" t="s">
        <v>1649</v>
      </c>
      <c r="N35" s="357" t="s">
        <v>1649</v>
      </c>
      <c r="O35" s="357" t="s">
        <v>1649</v>
      </c>
      <c r="P35" s="364" t="s">
        <v>1649</v>
      </c>
      <c r="Q35" s="364" t="s">
        <v>1649</v>
      </c>
      <c r="R35" s="610" t="s">
        <v>1649</v>
      </c>
      <c r="S35" s="357" t="s">
        <v>1649</v>
      </c>
      <c r="T35" s="606" t="s">
        <v>1649</v>
      </c>
      <c r="U35" s="364" t="s">
        <v>1649</v>
      </c>
      <c r="V35" s="364" t="s">
        <v>1649</v>
      </c>
      <c r="W35" s="631" t="s">
        <v>1649</v>
      </c>
      <c r="X35" s="631" t="s">
        <v>1649</v>
      </c>
      <c r="Y35" s="631" t="s">
        <v>1649</v>
      </c>
      <c r="Z35" s="632" t="s">
        <v>1649</v>
      </c>
      <c r="AA35" s="632" t="s">
        <v>1649</v>
      </c>
      <c r="AB35" s="357" t="s">
        <v>1649</v>
      </c>
      <c r="AC35" s="357" t="s">
        <v>1649</v>
      </c>
      <c r="AD35" s="357" t="s">
        <v>1649</v>
      </c>
    </row>
    <row r="36" spans="1:30" s="130" customFormat="1" ht="25.5">
      <c r="A36" s="595">
        <v>22</v>
      </c>
      <c r="B36" s="356" t="s">
        <v>1725</v>
      </c>
      <c r="C36" s="357" t="s">
        <v>1726</v>
      </c>
      <c r="D36" s="357" t="s">
        <v>1726</v>
      </c>
      <c r="E36" s="605" t="s">
        <v>1726</v>
      </c>
      <c r="F36" s="605" t="s">
        <v>1727</v>
      </c>
      <c r="G36" s="605" t="s">
        <v>1727</v>
      </c>
      <c r="H36" s="605" t="s">
        <v>1727</v>
      </c>
      <c r="I36" s="605" t="s">
        <v>1727</v>
      </c>
      <c r="J36" s="357" t="s">
        <v>1727</v>
      </c>
      <c r="K36" s="364" t="s">
        <v>1728</v>
      </c>
      <c r="L36" s="357" t="s">
        <v>1728</v>
      </c>
      <c r="M36" s="605" t="s">
        <v>1728</v>
      </c>
      <c r="N36" s="357" t="s">
        <v>1728</v>
      </c>
      <c r="O36" s="357" t="s">
        <v>1728</v>
      </c>
      <c r="P36" s="364" t="s">
        <v>1728</v>
      </c>
      <c r="Q36" s="364" t="s">
        <v>1728</v>
      </c>
      <c r="R36" s="610" t="s">
        <v>1728</v>
      </c>
      <c r="S36" s="357" t="s">
        <v>1728</v>
      </c>
      <c r="T36" s="606" t="s">
        <v>1728</v>
      </c>
      <c r="U36" s="364" t="s">
        <v>1728</v>
      </c>
      <c r="V36" s="364" t="s">
        <v>1728</v>
      </c>
      <c r="W36" s="631" t="s">
        <v>1727</v>
      </c>
      <c r="X36" s="631" t="s">
        <v>1727</v>
      </c>
      <c r="Y36" s="631" t="s">
        <v>1727</v>
      </c>
      <c r="Z36" s="632" t="s">
        <v>1727</v>
      </c>
      <c r="AA36" s="632" t="s">
        <v>1727</v>
      </c>
      <c r="AB36" s="357" t="s">
        <v>1729</v>
      </c>
      <c r="AC36" s="357" t="s">
        <v>1729</v>
      </c>
      <c r="AD36" s="357" t="s">
        <v>1729</v>
      </c>
    </row>
    <row r="37" spans="1:30" s="130" customFormat="1" ht="45.75" customHeight="1">
      <c r="A37" s="1382" t="s">
        <v>1730</v>
      </c>
      <c r="B37" s="1383"/>
      <c r="C37" s="361"/>
      <c r="D37" s="362"/>
      <c r="E37" s="362"/>
      <c r="F37" s="362"/>
      <c r="G37" s="362"/>
      <c r="H37" s="362"/>
      <c r="I37" s="362"/>
      <c r="J37" s="356"/>
      <c r="K37" s="629"/>
      <c r="L37" s="362"/>
      <c r="M37" s="362"/>
      <c r="N37" s="356"/>
      <c r="O37" s="356"/>
      <c r="P37" s="629"/>
      <c r="Q37" s="629"/>
      <c r="R37" s="629"/>
      <c r="S37" s="356"/>
      <c r="T37" s="362"/>
      <c r="U37" s="629"/>
      <c r="V37" s="630"/>
      <c r="W37" s="638"/>
      <c r="X37" s="638"/>
      <c r="Y37" s="638"/>
      <c r="Z37" s="639"/>
      <c r="AA37" s="639"/>
      <c r="AB37" s="596"/>
      <c r="AC37" s="362"/>
      <c r="AD37" s="362"/>
    </row>
    <row r="38" spans="1:30" s="130" customFormat="1" ht="28.5">
      <c r="A38" s="595">
        <v>23</v>
      </c>
      <c r="B38" s="356" t="s">
        <v>1731</v>
      </c>
      <c r="C38" s="357" t="s">
        <v>1589</v>
      </c>
      <c r="D38" s="357" t="s">
        <v>1732</v>
      </c>
      <c r="E38" s="605" t="s">
        <v>1732</v>
      </c>
      <c r="F38" s="362" t="s">
        <v>1733</v>
      </c>
      <c r="G38" s="362" t="s">
        <v>1733</v>
      </c>
      <c r="H38" s="362" t="s">
        <v>1733</v>
      </c>
      <c r="I38" s="362" t="s">
        <v>1733</v>
      </c>
      <c r="J38" s="362" t="s">
        <v>1733</v>
      </c>
      <c r="K38" s="364" t="s">
        <v>1732</v>
      </c>
      <c r="L38" s="357" t="s">
        <v>1732</v>
      </c>
      <c r="M38" s="605" t="s">
        <v>1732</v>
      </c>
      <c r="N38" s="357" t="s">
        <v>1732</v>
      </c>
      <c r="O38" s="357" t="s">
        <v>1732</v>
      </c>
      <c r="P38" s="364" t="s">
        <v>1732</v>
      </c>
      <c r="Q38" s="364" t="s">
        <v>1732</v>
      </c>
      <c r="R38" s="610" t="s">
        <v>1732</v>
      </c>
      <c r="S38" s="357" t="s">
        <v>1732</v>
      </c>
      <c r="T38" s="606" t="s">
        <v>1732</v>
      </c>
      <c r="U38" s="364" t="s">
        <v>1732</v>
      </c>
      <c r="V38" s="364" t="s">
        <v>1732</v>
      </c>
      <c r="W38" s="631" t="s">
        <v>1732</v>
      </c>
      <c r="X38" s="631" t="s">
        <v>1732</v>
      </c>
      <c r="Y38" s="631" t="s">
        <v>1732</v>
      </c>
      <c r="Z38" s="632" t="s">
        <v>1732</v>
      </c>
      <c r="AA38" s="632" t="s">
        <v>1732</v>
      </c>
      <c r="AB38" s="357" t="s">
        <v>1732</v>
      </c>
      <c r="AC38" s="357" t="s">
        <v>1732</v>
      </c>
      <c r="AD38" s="357" t="s">
        <v>1732</v>
      </c>
    </row>
    <row r="39" spans="1:30" s="130" customFormat="1" ht="25.5">
      <c r="A39" s="595">
        <v>24</v>
      </c>
      <c r="B39" s="356" t="s">
        <v>1734</v>
      </c>
      <c r="C39" s="357" t="s">
        <v>1589</v>
      </c>
      <c r="D39" s="357" t="s">
        <v>1589</v>
      </c>
      <c r="E39" s="605" t="s">
        <v>1589</v>
      </c>
      <c r="F39" s="621" t="s">
        <v>1735</v>
      </c>
      <c r="G39" s="621" t="s">
        <v>1735</v>
      </c>
      <c r="H39" s="621" t="s">
        <v>1735</v>
      </c>
      <c r="I39" s="621" t="s">
        <v>1735</v>
      </c>
      <c r="J39" s="621" t="s">
        <v>1735</v>
      </c>
      <c r="K39" s="357" t="s">
        <v>1589</v>
      </c>
      <c r="L39" s="357" t="s">
        <v>1589</v>
      </c>
      <c r="M39" s="605" t="s">
        <v>1589</v>
      </c>
      <c r="N39" s="357" t="s">
        <v>1589</v>
      </c>
      <c r="O39" s="357" t="s">
        <v>1589</v>
      </c>
      <c r="P39" s="357" t="s">
        <v>1589</v>
      </c>
      <c r="Q39" s="357" t="s">
        <v>1589</v>
      </c>
      <c r="R39" s="605" t="s">
        <v>1589</v>
      </c>
      <c r="S39" s="357" t="s">
        <v>1589</v>
      </c>
      <c r="T39" s="606" t="s">
        <v>1589</v>
      </c>
      <c r="U39" s="357" t="s">
        <v>1589</v>
      </c>
      <c r="V39" s="357" t="s">
        <v>1589</v>
      </c>
      <c r="W39" s="605" t="s">
        <v>1589</v>
      </c>
      <c r="X39" s="357" t="s">
        <v>1589</v>
      </c>
      <c r="Y39" s="606" t="s">
        <v>1589</v>
      </c>
      <c r="Z39" s="357" t="s">
        <v>1589</v>
      </c>
      <c r="AA39" s="357" t="s">
        <v>1589</v>
      </c>
      <c r="AB39" s="357" t="s">
        <v>1589</v>
      </c>
      <c r="AC39" s="357" t="s">
        <v>1589</v>
      </c>
      <c r="AD39" s="357" t="s">
        <v>1589</v>
      </c>
    </row>
    <row r="40" spans="1:30" s="130" customFormat="1" ht="25.5">
      <c r="A40" s="595">
        <v>25</v>
      </c>
      <c r="B40" s="356" t="s">
        <v>1736</v>
      </c>
      <c r="C40" s="357" t="s">
        <v>1589</v>
      </c>
      <c r="D40" s="357" t="s">
        <v>1589</v>
      </c>
      <c r="E40" s="605" t="s">
        <v>1589</v>
      </c>
      <c r="F40" s="605" t="s">
        <v>1737</v>
      </c>
      <c r="G40" s="605" t="s">
        <v>1737</v>
      </c>
      <c r="H40" s="605" t="s">
        <v>1737</v>
      </c>
      <c r="I40" s="605" t="s">
        <v>1737</v>
      </c>
      <c r="J40" s="357" t="s">
        <v>1737</v>
      </c>
      <c r="K40" s="357" t="s">
        <v>1589</v>
      </c>
      <c r="L40" s="357" t="s">
        <v>1589</v>
      </c>
      <c r="M40" s="605" t="s">
        <v>1589</v>
      </c>
      <c r="N40" s="357" t="s">
        <v>1589</v>
      </c>
      <c r="O40" s="357" t="s">
        <v>1589</v>
      </c>
      <c r="P40" s="357" t="s">
        <v>1589</v>
      </c>
      <c r="Q40" s="357" t="s">
        <v>1589</v>
      </c>
      <c r="R40" s="605" t="s">
        <v>1589</v>
      </c>
      <c r="S40" s="357" t="s">
        <v>1589</v>
      </c>
      <c r="T40" s="606" t="s">
        <v>1589</v>
      </c>
      <c r="U40" s="357" t="s">
        <v>1589</v>
      </c>
      <c r="V40" s="357" t="s">
        <v>1589</v>
      </c>
      <c r="W40" s="605" t="s">
        <v>1589</v>
      </c>
      <c r="X40" s="357" t="s">
        <v>1589</v>
      </c>
      <c r="Y40" s="606" t="s">
        <v>1589</v>
      </c>
      <c r="Z40" s="357" t="s">
        <v>1589</v>
      </c>
      <c r="AA40" s="357" t="s">
        <v>1589</v>
      </c>
      <c r="AB40" s="357" t="s">
        <v>1589</v>
      </c>
      <c r="AC40" s="357" t="s">
        <v>1589</v>
      </c>
      <c r="AD40" s="357" t="s">
        <v>1589</v>
      </c>
    </row>
    <row r="41" spans="1:30" s="130" customFormat="1" ht="25.5">
      <c r="A41" s="595">
        <v>26</v>
      </c>
      <c r="B41" s="356" t="s">
        <v>1738</v>
      </c>
      <c r="C41" s="357" t="s">
        <v>1589</v>
      </c>
      <c r="D41" s="357" t="s">
        <v>1589</v>
      </c>
      <c r="E41" s="605" t="s">
        <v>1589</v>
      </c>
      <c r="F41" s="605" t="s">
        <v>1737</v>
      </c>
      <c r="G41" s="605" t="s">
        <v>1737</v>
      </c>
      <c r="H41" s="605" t="s">
        <v>1737</v>
      </c>
      <c r="I41" s="605" t="s">
        <v>1737</v>
      </c>
      <c r="J41" s="357" t="s">
        <v>1737</v>
      </c>
      <c r="K41" s="357" t="s">
        <v>1589</v>
      </c>
      <c r="L41" s="357" t="s">
        <v>1589</v>
      </c>
      <c r="M41" s="605" t="s">
        <v>1589</v>
      </c>
      <c r="N41" s="357" t="s">
        <v>1589</v>
      </c>
      <c r="O41" s="357" t="s">
        <v>1589</v>
      </c>
      <c r="P41" s="357" t="s">
        <v>1589</v>
      </c>
      <c r="Q41" s="357" t="s">
        <v>1589</v>
      </c>
      <c r="R41" s="605" t="s">
        <v>1589</v>
      </c>
      <c r="S41" s="357" t="s">
        <v>1589</v>
      </c>
      <c r="T41" s="606" t="s">
        <v>1589</v>
      </c>
      <c r="U41" s="357" t="s">
        <v>1589</v>
      </c>
      <c r="V41" s="357" t="s">
        <v>1589</v>
      </c>
      <c r="W41" s="605" t="s">
        <v>1589</v>
      </c>
      <c r="X41" s="357" t="s">
        <v>1589</v>
      </c>
      <c r="Y41" s="606" t="s">
        <v>1589</v>
      </c>
      <c r="Z41" s="357" t="s">
        <v>1589</v>
      </c>
      <c r="AA41" s="357" t="s">
        <v>1589</v>
      </c>
      <c r="AB41" s="357" t="s">
        <v>1589</v>
      </c>
      <c r="AC41" s="357" t="s">
        <v>1589</v>
      </c>
      <c r="AD41" s="357" t="s">
        <v>1589</v>
      </c>
    </row>
    <row r="42" spans="1:30" s="130" customFormat="1" ht="25.5">
      <c r="A42" s="595">
        <v>27</v>
      </c>
      <c r="B42" s="356" t="s">
        <v>1739</v>
      </c>
      <c r="C42" s="357" t="s">
        <v>1589</v>
      </c>
      <c r="D42" s="357" t="s">
        <v>1589</v>
      </c>
      <c r="E42" s="605" t="s">
        <v>1589</v>
      </c>
      <c r="F42" s="605" t="s">
        <v>1737</v>
      </c>
      <c r="G42" s="605" t="s">
        <v>1737</v>
      </c>
      <c r="H42" s="605" t="s">
        <v>1737</v>
      </c>
      <c r="I42" s="605" t="s">
        <v>1737</v>
      </c>
      <c r="J42" s="357" t="s">
        <v>1737</v>
      </c>
      <c r="K42" s="357" t="s">
        <v>1589</v>
      </c>
      <c r="L42" s="357" t="s">
        <v>1589</v>
      </c>
      <c r="M42" s="605" t="s">
        <v>1589</v>
      </c>
      <c r="N42" s="357" t="s">
        <v>1589</v>
      </c>
      <c r="O42" s="357" t="s">
        <v>1589</v>
      </c>
      <c r="P42" s="357" t="s">
        <v>1589</v>
      </c>
      <c r="Q42" s="357" t="s">
        <v>1589</v>
      </c>
      <c r="R42" s="605" t="s">
        <v>1589</v>
      </c>
      <c r="S42" s="357" t="s">
        <v>1589</v>
      </c>
      <c r="T42" s="606" t="s">
        <v>1589</v>
      </c>
      <c r="U42" s="357" t="s">
        <v>1589</v>
      </c>
      <c r="V42" s="357" t="s">
        <v>1589</v>
      </c>
      <c r="W42" s="605" t="s">
        <v>1589</v>
      </c>
      <c r="X42" s="357" t="s">
        <v>1589</v>
      </c>
      <c r="Y42" s="606" t="s">
        <v>1589</v>
      </c>
      <c r="Z42" s="357" t="s">
        <v>1589</v>
      </c>
      <c r="AA42" s="357" t="s">
        <v>1589</v>
      </c>
      <c r="AB42" s="357" t="s">
        <v>1589</v>
      </c>
      <c r="AC42" s="357" t="s">
        <v>1589</v>
      </c>
      <c r="AD42" s="357" t="s">
        <v>1589</v>
      </c>
    </row>
    <row r="43" spans="1:30" s="130" customFormat="1" ht="25.5">
      <c r="A43" s="595">
        <v>28</v>
      </c>
      <c r="B43" s="356" t="s">
        <v>1740</v>
      </c>
      <c r="C43" s="357" t="s">
        <v>1589</v>
      </c>
      <c r="D43" s="357" t="s">
        <v>1589</v>
      </c>
      <c r="E43" s="605" t="s">
        <v>1589</v>
      </c>
      <c r="F43" s="605" t="s">
        <v>1737</v>
      </c>
      <c r="G43" s="605" t="s">
        <v>1737</v>
      </c>
      <c r="H43" s="605" t="s">
        <v>1737</v>
      </c>
      <c r="I43" s="605" t="s">
        <v>1737</v>
      </c>
      <c r="J43" s="357" t="s">
        <v>1737</v>
      </c>
      <c r="K43" s="357" t="s">
        <v>1589</v>
      </c>
      <c r="L43" s="357" t="s">
        <v>1589</v>
      </c>
      <c r="M43" s="605" t="s">
        <v>1589</v>
      </c>
      <c r="N43" s="357" t="s">
        <v>1589</v>
      </c>
      <c r="O43" s="357" t="s">
        <v>1589</v>
      </c>
      <c r="P43" s="357" t="s">
        <v>1589</v>
      </c>
      <c r="Q43" s="357" t="s">
        <v>1589</v>
      </c>
      <c r="R43" s="605" t="s">
        <v>1589</v>
      </c>
      <c r="S43" s="357" t="s">
        <v>1589</v>
      </c>
      <c r="T43" s="606" t="s">
        <v>1589</v>
      </c>
      <c r="U43" s="357" t="s">
        <v>1589</v>
      </c>
      <c r="V43" s="357" t="s">
        <v>1589</v>
      </c>
      <c r="W43" s="605" t="s">
        <v>1589</v>
      </c>
      <c r="X43" s="357" t="s">
        <v>1589</v>
      </c>
      <c r="Y43" s="606" t="s">
        <v>1589</v>
      </c>
      <c r="Z43" s="357" t="s">
        <v>1589</v>
      </c>
      <c r="AA43" s="357" t="s">
        <v>1589</v>
      </c>
      <c r="AB43" s="357" t="s">
        <v>1589</v>
      </c>
      <c r="AC43" s="357" t="s">
        <v>1589</v>
      </c>
      <c r="AD43" s="357" t="s">
        <v>1589</v>
      </c>
    </row>
    <row r="44" spans="1:30" s="130" customFormat="1" ht="25.5">
      <c r="A44" s="595">
        <v>29</v>
      </c>
      <c r="B44" s="356" t="s">
        <v>1741</v>
      </c>
      <c r="C44" s="357" t="s">
        <v>1589</v>
      </c>
      <c r="D44" s="357" t="s">
        <v>1589</v>
      </c>
      <c r="E44" s="605" t="s">
        <v>1589</v>
      </c>
      <c r="F44" s="605" t="s">
        <v>1737</v>
      </c>
      <c r="G44" s="605" t="s">
        <v>1737</v>
      </c>
      <c r="H44" s="605" t="s">
        <v>1737</v>
      </c>
      <c r="I44" s="605" t="s">
        <v>1737</v>
      </c>
      <c r="J44" s="357" t="s">
        <v>1737</v>
      </c>
      <c r="K44" s="357" t="s">
        <v>1589</v>
      </c>
      <c r="L44" s="357" t="s">
        <v>1589</v>
      </c>
      <c r="M44" s="605" t="s">
        <v>1589</v>
      </c>
      <c r="N44" s="357" t="s">
        <v>1589</v>
      </c>
      <c r="O44" s="357" t="s">
        <v>1589</v>
      </c>
      <c r="P44" s="357" t="s">
        <v>1589</v>
      </c>
      <c r="Q44" s="357" t="s">
        <v>1589</v>
      </c>
      <c r="R44" s="605" t="s">
        <v>1589</v>
      </c>
      <c r="S44" s="357" t="s">
        <v>1589</v>
      </c>
      <c r="T44" s="606" t="s">
        <v>1589</v>
      </c>
      <c r="U44" s="357" t="s">
        <v>1589</v>
      </c>
      <c r="V44" s="357" t="s">
        <v>1589</v>
      </c>
      <c r="W44" s="605" t="s">
        <v>1589</v>
      </c>
      <c r="X44" s="357" t="s">
        <v>1589</v>
      </c>
      <c r="Y44" s="606" t="s">
        <v>1589</v>
      </c>
      <c r="Z44" s="357" t="s">
        <v>1589</v>
      </c>
      <c r="AA44" s="357" t="s">
        <v>1589</v>
      </c>
      <c r="AB44" s="357" t="s">
        <v>1589</v>
      </c>
      <c r="AC44" s="357" t="s">
        <v>1589</v>
      </c>
      <c r="AD44" s="357" t="s">
        <v>1589</v>
      </c>
    </row>
    <row r="45" spans="1:30" s="130" customFormat="1" ht="25.5">
      <c r="A45" s="595">
        <v>30</v>
      </c>
      <c r="B45" s="356" t="s">
        <v>1742</v>
      </c>
      <c r="C45" s="357" t="s">
        <v>1649</v>
      </c>
      <c r="D45" s="357" t="s">
        <v>1650</v>
      </c>
      <c r="E45" s="605" t="s">
        <v>1650</v>
      </c>
      <c r="F45" s="605" t="s">
        <v>1743</v>
      </c>
      <c r="G45" s="605" t="s">
        <v>1743</v>
      </c>
      <c r="H45" s="605" t="s">
        <v>1743</v>
      </c>
      <c r="I45" s="605" t="s">
        <v>1743</v>
      </c>
      <c r="J45" s="357" t="s">
        <v>1743</v>
      </c>
      <c r="K45" s="357" t="s">
        <v>1649</v>
      </c>
      <c r="L45" s="357" t="s">
        <v>1649</v>
      </c>
      <c r="M45" s="605" t="s">
        <v>1649</v>
      </c>
      <c r="N45" s="357" t="s">
        <v>1649</v>
      </c>
      <c r="O45" s="357" t="s">
        <v>1649</v>
      </c>
      <c r="P45" s="357" t="s">
        <v>1649</v>
      </c>
      <c r="Q45" s="357" t="s">
        <v>1649</v>
      </c>
      <c r="R45" s="605" t="s">
        <v>1649</v>
      </c>
      <c r="S45" s="357" t="s">
        <v>1649</v>
      </c>
      <c r="T45" s="606" t="s">
        <v>1649</v>
      </c>
      <c r="U45" s="357" t="s">
        <v>1649</v>
      </c>
      <c r="V45" s="357" t="s">
        <v>1649</v>
      </c>
      <c r="W45" s="605" t="s">
        <v>1650</v>
      </c>
      <c r="X45" s="605" t="s">
        <v>1650</v>
      </c>
      <c r="Y45" s="605" t="s">
        <v>1650</v>
      </c>
      <c r="Z45" s="357" t="s">
        <v>1650</v>
      </c>
      <c r="AA45" s="357" t="s">
        <v>1650</v>
      </c>
      <c r="AB45" s="357" t="s">
        <v>1649</v>
      </c>
      <c r="AC45" s="357" t="s">
        <v>1649</v>
      </c>
      <c r="AD45" s="357" t="s">
        <v>1649</v>
      </c>
    </row>
    <row r="46" spans="1:30" s="130" customFormat="1" ht="51">
      <c r="A46" s="595">
        <v>31</v>
      </c>
      <c r="B46" s="356" t="s">
        <v>1744</v>
      </c>
      <c r="C46" s="357" t="s">
        <v>1589</v>
      </c>
      <c r="D46" s="357" t="s">
        <v>1650</v>
      </c>
      <c r="E46" s="605" t="s">
        <v>1650</v>
      </c>
      <c r="F46" s="605" t="s">
        <v>1745</v>
      </c>
      <c r="G46" s="605" t="s">
        <v>1745</v>
      </c>
      <c r="H46" s="605" t="s">
        <v>1745</v>
      </c>
      <c r="I46" s="605" t="s">
        <v>1745</v>
      </c>
      <c r="J46" s="357" t="s">
        <v>1745</v>
      </c>
      <c r="K46" s="357" t="s">
        <v>1589</v>
      </c>
      <c r="L46" s="357" t="s">
        <v>1589</v>
      </c>
      <c r="M46" s="605" t="s">
        <v>1589</v>
      </c>
      <c r="N46" s="357" t="s">
        <v>1589</v>
      </c>
      <c r="O46" s="357" t="s">
        <v>1589</v>
      </c>
      <c r="P46" s="357" t="s">
        <v>1589</v>
      </c>
      <c r="Q46" s="357" t="s">
        <v>1589</v>
      </c>
      <c r="R46" s="605" t="s">
        <v>1589</v>
      </c>
      <c r="S46" s="357" t="s">
        <v>1589</v>
      </c>
      <c r="T46" s="606" t="s">
        <v>1589</v>
      </c>
      <c r="U46" s="357" t="s">
        <v>1589</v>
      </c>
      <c r="V46" s="357" t="s">
        <v>1589</v>
      </c>
      <c r="W46" s="621" t="s">
        <v>1746</v>
      </c>
      <c r="X46" s="621" t="s">
        <v>1746</v>
      </c>
      <c r="Y46" s="621" t="s">
        <v>1746</v>
      </c>
      <c r="Z46" s="372" t="s">
        <v>1746</v>
      </c>
      <c r="AA46" s="372" t="s">
        <v>1746</v>
      </c>
      <c r="AB46" s="357" t="s">
        <v>1589</v>
      </c>
      <c r="AC46" s="357" t="s">
        <v>1589</v>
      </c>
      <c r="AD46" s="357" t="s">
        <v>1589</v>
      </c>
    </row>
    <row r="47" spans="1:30" s="130" customFormat="1" ht="25.5">
      <c r="A47" s="595">
        <v>32</v>
      </c>
      <c r="B47" s="356" t="s">
        <v>1747</v>
      </c>
      <c r="C47" s="357" t="s">
        <v>1589</v>
      </c>
      <c r="D47" s="357" t="s">
        <v>1748</v>
      </c>
      <c r="E47" s="605" t="s">
        <v>1748</v>
      </c>
      <c r="F47" s="621" t="s">
        <v>1749</v>
      </c>
      <c r="G47" s="621" t="s">
        <v>1749</v>
      </c>
      <c r="H47" s="621" t="s">
        <v>1749</v>
      </c>
      <c r="I47" s="621" t="s">
        <v>1749</v>
      </c>
      <c r="J47" s="621" t="s">
        <v>1749</v>
      </c>
      <c r="K47" s="357" t="s">
        <v>1589</v>
      </c>
      <c r="L47" s="357" t="s">
        <v>1589</v>
      </c>
      <c r="M47" s="605" t="s">
        <v>1589</v>
      </c>
      <c r="N47" s="357" t="s">
        <v>1589</v>
      </c>
      <c r="O47" s="357" t="s">
        <v>1589</v>
      </c>
      <c r="P47" s="357" t="s">
        <v>1589</v>
      </c>
      <c r="Q47" s="357" t="s">
        <v>1589</v>
      </c>
      <c r="R47" s="605" t="s">
        <v>1589</v>
      </c>
      <c r="S47" s="357" t="s">
        <v>1589</v>
      </c>
      <c r="T47" s="606" t="s">
        <v>1589</v>
      </c>
      <c r="U47" s="357" t="s">
        <v>1589</v>
      </c>
      <c r="V47" s="357" t="s">
        <v>1589</v>
      </c>
      <c r="W47" s="605" t="s">
        <v>1750</v>
      </c>
      <c r="X47" s="605" t="s">
        <v>1750</v>
      </c>
      <c r="Y47" s="605" t="s">
        <v>1750</v>
      </c>
      <c r="Z47" s="357" t="s">
        <v>1750</v>
      </c>
      <c r="AA47" s="357" t="s">
        <v>1750</v>
      </c>
      <c r="AB47" s="357" t="s">
        <v>1589</v>
      </c>
      <c r="AC47" s="357" t="s">
        <v>1589</v>
      </c>
      <c r="AD47" s="357" t="s">
        <v>1589</v>
      </c>
    </row>
    <row r="48" spans="1:30" s="130" customFormat="1" ht="25.5">
      <c r="A48" s="595">
        <v>33</v>
      </c>
      <c r="B48" s="356" t="s">
        <v>1751</v>
      </c>
      <c r="C48" s="357" t="s">
        <v>1638</v>
      </c>
      <c r="D48" s="357" t="s">
        <v>1752</v>
      </c>
      <c r="E48" s="605" t="s">
        <v>1752</v>
      </c>
      <c r="F48" s="605" t="s">
        <v>1753</v>
      </c>
      <c r="G48" s="621" t="s">
        <v>1753</v>
      </c>
      <c r="H48" s="621" t="s">
        <v>1753</v>
      </c>
      <c r="I48" s="621" t="s">
        <v>1753</v>
      </c>
      <c r="J48" s="372" t="s">
        <v>1753</v>
      </c>
      <c r="K48" s="357" t="s">
        <v>1589</v>
      </c>
      <c r="L48" s="357" t="s">
        <v>1589</v>
      </c>
      <c r="M48" s="605" t="s">
        <v>1589</v>
      </c>
      <c r="N48" s="357" t="s">
        <v>1589</v>
      </c>
      <c r="O48" s="357" t="s">
        <v>1589</v>
      </c>
      <c r="P48" s="357" t="s">
        <v>1589</v>
      </c>
      <c r="Q48" s="357" t="s">
        <v>1589</v>
      </c>
      <c r="R48" s="605" t="s">
        <v>1589</v>
      </c>
      <c r="S48" s="357" t="s">
        <v>1589</v>
      </c>
      <c r="T48" s="606" t="s">
        <v>1589</v>
      </c>
      <c r="U48" s="357" t="s">
        <v>1589</v>
      </c>
      <c r="V48" s="357" t="s">
        <v>1589</v>
      </c>
      <c r="W48" s="605" t="s">
        <v>1754</v>
      </c>
      <c r="X48" s="605" t="s">
        <v>1754</v>
      </c>
      <c r="Y48" s="605" t="s">
        <v>1754</v>
      </c>
      <c r="Z48" s="357" t="s">
        <v>1754</v>
      </c>
      <c r="AA48" s="357" t="s">
        <v>1754</v>
      </c>
      <c r="AB48" s="357" t="s">
        <v>1589</v>
      </c>
      <c r="AC48" s="357" t="s">
        <v>1589</v>
      </c>
      <c r="AD48" s="357" t="s">
        <v>1589</v>
      </c>
    </row>
    <row r="49" spans="1:30" s="130" customFormat="1" ht="25.5">
      <c r="A49" s="595">
        <v>34</v>
      </c>
      <c r="B49" s="375" t="s">
        <v>1755</v>
      </c>
      <c r="C49" s="357" t="s">
        <v>1589</v>
      </c>
      <c r="D49" s="357" t="s">
        <v>1756</v>
      </c>
      <c r="E49" s="605" t="s">
        <v>1756</v>
      </c>
      <c r="F49" s="621" t="s">
        <v>1757</v>
      </c>
      <c r="G49" s="621" t="s">
        <v>1757</v>
      </c>
      <c r="H49" s="621" t="s">
        <v>1757</v>
      </c>
      <c r="I49" s="621" t="s">
        <v>1757</v>
      </c>
      <c r="J49" s="621" t="s">
        <v>1757</v>
      </c>
      <c r="K49" s="372" t="s">
        <v>1589</v>
      </c>
      <c r="L49" s="357" t="s">
        <v>1589</v>
      </c>
      <c r="M49" s="605" t="s">
        <v>1589</v>
      </c>
      <c r="N49" s="357" t="s">
        <v>1589</v>
      </c>
      <c r="O49" s="357" t="s">
        <v>1589</v>
      </c>
      <c r="P49" s="357" t="s">
        <v>1589</v>
      </c>
      <c r="Q49" s="357" t="s">
        <v>1589</v>
      </c>
      <c r="R49" s="605" t="s">
        <v>1589</v>
      </c>
      <c r="S49" s="357" t="s">
        <v>1589</v>
      </c>
      <c r="T49" s="606" t="s">
        <v>1589</v>
      </c>
      <c r="U49" s="357" t="s">
        <v>1589</v>
      </c>
      <c r="V49" s="357" t="s">
        <v>1589</v>
      </c>
      <c r="W49" s="621" t="s">
        <v>1757</v>
      </c>
      <c r="X49" s="621" t="s">
        <v>1757</v>
      </c>
      <c r="Y49" s="621" t="s">
        <v>1757</v>
      </c>
      <c r="Z49" s="621" t="s">
        <v>1757</v>
      </c>
      <c r="AA49" s="621" t="s">
        <v>1757</v>
      </c>
      <c r="AB49" s="357" t="s">
        <v>1589</v>
      </c>
      <c r="AC49" s="357" t="s">
        <v>1589</v>
      </c>
      <c r="AD49" s="357" t="s">
        <v>1589</v>
      </c>
    </row>
    <row r="50" spans="1:30" s="130" customFormat="1" ht="51">
      <c r="A50" s="599">
        <v>35</v>
      </c>
      <c r="B50" s="383" t="s">
        <v>1758</v>
      </c>
      <c r="C50" s="357" t="s">
        <v>1492</v>
      </c>
      <c r="D50" s="357" t="s">
        <v>1759</v>
      </c>
      <c r="E50" s="605" t="s">
        <v>1759</v>
      </c>
      <c r="F50" s="357" t="s">
        <v>1759</v>
      </c>
      <c r="G50" s="357" t="s">
        <v>1759</v>
      </c>
      <c r="H50" s="605" t="s">
        <v>1759</v>
      </c>
      <c r="I50" s="357" t="s">
        <v>1759</v>
      </c>
      <c r="J50" s="605" t="s">
        <v>1760</v>
      </c>
      <c r="K50" s="357" t="s">
        <v>1761</v>
      </c>
      <c r="L50" s="357" t="s">
        <v>1761</v>
      </c>
      <c r="M50" s="605" t="s">
        <v>1761</v>
      </c>
      <c r="N50" s="357" t="s">
        <v>1761</v>
      </c>
      <c r="O50" s="357" t="s">
        <v>1761</v>
      </c>
      <c r="P50" s="357" t="s">
        <v>1761</v>
      </c>
      <c r="Q50" s="357" t="s">
        <v>1761</v>
      </c>
      <c r="R50" s="605" t="s">
        <v>1761</v>
      </c>
      <c r="S50" s="357" t="s">
        <v>1761</v>
      </c>
      <c r="T50" s="606" t="s">
        <v>1761</v>
      </c>
      <c r="U50" s="357" t="s">
        <v>1761</v>
      </c>
      <c r="V50" s="357" t="s">
        <v>1761</v>
      </c>
      <c r="W50" s="605" t="s">
        <v>1761</v>
      </c>
      <c r="X50" s="357" t="s">
        <v>1761</v>
      </c>
      <c r="Y50" s="606" t="s">
        <v>1761</v>
      </c>
      <c r="Z50" s="357" t="s">
        <v>1761</v>
      </c>
      <c r="AA50" s="357" t="s">
        <v>1761</v>
      </c>
      <c r="AB50" s="357" t="s">
        <v>1761</v>
      </c>
      <c r="AC50" s="357" t="s">
        <v>1761</v>
      </c>
      <c r="AD50" s="357" t="s">
        <v>1761</v>
      </c>
    </row>
    <row r="51" spans="1:30" s="130" customFormat="1" ht="25.5">
      <c r="A51" s="595">
        <v>36</v>
      </c>
      <c r="B51" s="356" t="s">
        <v>1762</v>
      </c>
      <c r="C51" s="357" t="s">
        <v>1649</v>
      </c>
      <c r="D51" s="357" t="s">
        <v>1649</v>
      </c>
      <c r="E51" s="605" t="s">
        <v>1649</v>
      </c>
      <c r="F51" s="372" t="s">
        <v>1589</v>
      </c>
      <c r="G51" s="621" t="s">
        <v>1589</v>
      </c>
      <c r="H51" s="372" t="s">
        <v>1589</v>
      </c>
      <c r="I51" s="621" t="s">
        <v>1589</v>
      </c>
      <c r="J51" s="621" t="s">
        <v>1589</v>
      </c>
      <c r="K51" s="357" t="s">
        <v>1649</v>
      </c>
      <c r="L51" s="357" t="s">
        <v>1649</v>
      </c>
      <c r="M51" s="605" t="s">
        <v>1649</v>
      </c>
      <c r="N51" s="357" t="s">
        <v>1649</v>
      </c>
      <c r="O51" s="357" t="s">
        <v>1649</v>
      </c>
      <c r="P51" s="357" t="s">
        <v>1649</v>
      </c>
      <c r="Q51" s="357" t="s">
        <v>1649</v>
      </c>
      <c r="R51" s="605" t="s">
        <v>1649</v>
      </c>
      <c r="S51" s="357" t="s">
        <v>1649</v>
      </c>
      <c r="T51" s="606" t="s">
        <v>1649</v>
      </c>
      <c r="U51" s="357" t="s">
        <v>1649</v>
      </c>
      <c r="V51" s="357" t="s">
        <v>1649</v>
      </c>
      <c r="W51" s="357" t="s">
        <v>1649</v>
      </c>
      <c r="X51" s="606" t="s">
        <v>1649</v>
      </c>
      <c r="Y51" s="357" t="s">
        <v>1649</v>
      </c>
      <c r="Z51" s="357" t="s">
        <v>1649</v>
      </c>
      <c r="AA51" s="357" t="s">
        <v>1649</v>
      </c>
      <c r="AB51" s="357" t="s">
        <v>1649</v>
      </c>
      <c r="AC51" s="357" t="s">
        <v>1649</v>
      </c>
      <c r="AD51" s="357" t="s">
        <v>1649</v>
      </c>
    </row>
    <row r="52" spans="1:30" s="130" customFormat="1" ht="25.5">
      <c r="A52" s="595">
        <v>37</v>
      </c>
      <c r="B52" s="356" t="s">
        <v>1763</v>
      </c>
      <c r="C52" s="357" t="s">
        <v>1589</v>
      </c>
      <c r="D52" s="372" t="s">
        <v>1589</v>
      </c>
      <c r="E52" s="621" t="s">
        <v>1589</v>
      </c>
      <c r="F52" s="372" t="s">
        <v>1589</v>
      </c>
      <c r="G52" s="621" t="s">
        <v>1589</v>
      </c>
      <c r="H52" s="372" t="s">
        <v>1589</v>
      </c>
      <c r="I52" s="621" t="s">
        <v>1589</v>
      </c>
      <c r="J52" s="621" t="s">
        <v>1589</v>
      </c>
      <c r="K52" s="357" t="s">
        <v>1589</v>
      </c>
      <c r="L52" s="357" t="s">
        <v>1589</v>
      </c>
      <c r="M52" s="605" t="s">
        <v>1589</v>
      </c>
      <c r="N52" s="357" t="s">
        <v>1589</v>
      </c>
      <c r="O52" s="357" t="s">
        <v>1589</v>
      </c>
      <c r="P52" s="357" t="s">
        <v>1589</v>
      </c>
      <c r="Q52" s="357" t="s">
        <v>1589</v>
      </c>
      <c r="R52" s="605" t="s">
        <v>1589</v>
      </c>
      <c r="S52" s="357" t="s">
        <v>1589</v>
      </c>
      <c r="T52" s="606" t="s">
        <v>1589</v>
      </c>
      <c r="U52" s="357" t="s">
        <v>1589</v>
      </c>
      <c r="V52" s="357" t="s">
        <v>1589</v>
      </c>
      <c r="W52" s="605" t="s">
        <v>1589</v>
      </c>
      <c r="X52" s="357" t="s">
        <v>1589</v>
      </c>
      <c r="Y52" s="606" t="s">
        <v>1589</v>
      </c>
      <c r="Z52" s="357" t="s">
        <v>1589</v>
      </c>
      <c r="AA52" s="357" t="s">
        <v>1589</v>
      </c>
      <c r="AB52" s="357" t="s">
        <v>1589</v>
      </c>
      <c r="AC52" s="357" t="s">
        <v>1589</v>
      </c>
      <c r="AD52" s="357" t="s">
        <v>1589</v>
      </c>
    </row>
    <row r="53" spans="1:30" s="130" customFormat="1" ht="25.5">
      <c r="A53" s="382"/>
    </row>
    <row r="54" spans="1:30" s="130" customFormat="1" ht="25.5">
      <c r="A54" s="382"/>
      <c r="B54" s="130" t="s">
        <v>1764</v>
      </c>
    </row>
  </sheetData>
  <mergeCells count="7">
    <mergeCell ref="AB8:AD8"/>
    <mergeCell ref="A13:B13"/>
    <mergeCell ref="A29:B29"/>
    <mergeCell ref="A37:B37"/>
    <mergeCell ref="B3:G3"/>
    <mergeCell ref="C8:C9"/>
    <mergeCell ref="B5:E5"/>
  </mergeCells>
  <hyperlinks>
    <hyperlink ref="B3" location="Contents!A1" display="Back to index page" xr:uid="{3CBAB421-A6C3-4CF3-952F-F7F1E8ED9234}"/>
    <hyperlink ref="B3:G3" location="CONTENTS!A1" display="Back to contents page" xr:uid="{5D370CAB-5633-4164-AD29-176942B14E32}"/>
  </hyperlinks>
  <printOptions verticalCentered="1"/>
  <pageMargins left="0.70866141732283472" right="0.70866141732283472" top="0.74803149606299213" bottom="0.74803149606299213" header="0.31496062992125984" footer="0.31496062992125984"/>
  <pageSetup scale="28" fitToWidth="4" fitToHeight="0" orientation="landscape" r:id="rId1"/>
  <colBreaks count="3" manualBreakCount="3">
    <brk id="11" min="3" max="54" man="1"/>
    <brk id="16" min="3" max="54" man="1"/>
    <brk id="20" min="3" max="54"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8"/>
  <dimension ref="A1:E30"/>
  <sheetViews>
    <sheetView showGridLines="0" showRowColHeaders="0" zoomScale="55" zoomScaleNormal="55" zoomScaleSheetLayoutView="40" workbookViewId="0"/>
  </sheetViews>
  <sheetFormatPr baseColWidth="10" defaultColWidth="0" defaultRowHeight="14.25" customHeight="1" zeroHeight="1"/>
  <cols>
    <col min="1" max="1" width="2.7109375" style="129" customWidth="1"/>
    <col min="2" max="2" width="230.42578125" style="129" customWidth="1"/>
    <col min="3" max="3" width="25.5703125" style="129" customWidth="1"/>
    <col min="4" max="5" width="15.5703125" style="129" hidden="1" customWidth="1"/>
    <col min="6" max="16384" width="9.140625" style="129" hidden="1"/>
  </cols>
  <sheetData>
    <row r="1" spans="2:4" ht="43.5" customHeight="1">
      <c r="B1" s="640" t="s">
        <v>245</v>
      </c>
      <c r="C1" s="641"/>
      <c r="D1" s="641"/>
    </row>
    <row r="2" spans="2:4" ht="40.5" customHeight="1"/>
    <row r="3" spans="2:4" s="305" customFormat="1" ht="18.75">
      <c r="B3" s="540" t="s">
        <v>1765</v>
      </c>
      <c r="C3" s="540"/>
    </row>
    <row r="4" spans="2:4" s="305" customFormat="1" ht="18.75">
      <c r="B4" s="304"/>
    </row>
    <row r="5" spans="2:4" s="305" customFormat="1" ht="18.75">
      <c r="B5" s="540" t="s">
        <v>1766</v>
      </c>
      <c r="C5" s="306"/>
    </row>
    <row r="6" spans="2:4" s="305" customFormat="1" ht="18.75">
      <c r="B6" s="304"/>
    </row>
    <row r="7" spans="2:4" s="305" customFormat="1" ht="18.75">
      <c r="B7" s="540" t="s">
        <v>1767</v>
      </c>
      <c r="C7" s="540"/>
    </row>
    <row r="8" spans="2:4" s="305" customFormat="1" ht="18.75">
      <c r="B8" s="304"/>
    </row>
    <row r="9" spans="2:4" s="305" customFormat="1" ht="18.75">
      <c r="B9" s="540" t="s">
        <v>1768</v>
      </c>
      <c r="C9" s="540"/>
    </row>
    <row r="10" spans="2:4" s="305" customFormat="1" ht="18.75">
      <c r="B10" s="307"/>
    </row>
    <row r="11" spans="2:4" s="305" customFormat="1" ht="37.5" customHeight="1">
      <c r="B11" s="1388" t="s">
        <v>1769</v>
      </c>
      <c r="C11" s="1388"/>
    </row>
    <row r="12" spans="2:4" s="305" customFormat="1" ht="18.75">
      <c r="B12" s="307"/>
    </row>
    <row r="13" spans="2:4" s="305" customFormat="1" ht="18.75">
      <c r="B13" s="540" t="s">
        <v>1770</v>
      </c>
      <c r="C13" s="540"/>
    </row>
    <row r="14" spans="2:4" s="305" customFormat="1" ht="18.75">
      <c r="B14" s="307"/>
    </row>
    <row r="15" spans="2:4" s="305" customFormat="1" ht="34.5" customHeight="1">
      <c r="B15" s="1388" t="s">
        <v>1771</v>
      </c>
      <c r="C15" s="1388"/>
    </row>
    <row r="16" spans="2:4" s="305" customFormat="1" ht="18.75">
      <c r="B16" s="307"/>
    </row>
    <row r="17" spans="2:3" s="305" customFormat="1" ht="37.5">
      <c r="B17" s="540" t="s">
        <v>1772</v>
      </c>
      <c r="C17" s="540"/>
    </row>
    <row r="18" spans="2:3" s="305" customFormat="1" ht="18.75">
      <c r="B18" s="307"/>
    </row>
    <row r="19" spans="2:3" s="305" customFormat="1" ht="56.25">
      <c r="B19" s="540" t="s">
        <v>1773</v>
      </c>
    </row>
    <row r="20" spans="2:3" s="305" customFormat="1" ht="18.75">
      <c r="B20" s="540"/>
    </row>
    <row r="21" spans="2:3" s="305" customFormat="1" ht="56.25">
      <c r="B21" s="540" t="s">
        <v>1774</v>
      </c>
    </row>
    <row r="22" spans="2:3" s="305" customFormat="1" ht="18.75">
      <c r="B22" s="540"/>
    </row>
    <row r="23" spans="2:3" s="305" customFormat="1" ht="37.5">
      <c r="B23" s="540" t="s">
        <v>1775</v>
      </c>
    </row>
    <row r="24" spans="2:3" s="305" customFormat="1" ht="18.75">
      <c r="B24" s="307"/>
    </row>
    <row r="25" spans="2:3" s="305" customFormat="1" ht="18.75">
      <c r="B25" s="129"/>
      <c r="C25" s="129"/>
    </row>
    <row r="26" spans="2:3" s="305" customFormat="1" ht="18.75">
      <c r="B26" s="129"/>
      <c r="C26" s="129"/>
    </row>
    <row r="27" spans="2:3" ht="14.25" customHeight="1"/>
    <row r="28" spans="2:3" ht="14.25" customHeight="1"/>
    <row r="29" spans="2:3" ht="14.25" customHeight="1"/>
    <row r="30" spans="2:3" ht="14.25" customHeight="1"/>
  </sheetData>
  <mergeCells count="2">
    <mergeCell ref="B11:C11"/>
    <mergeCell ref="B15:C15"/>
  </mergeCells>
  <pageMargins left="0.6692913385826772" right="0.23622047244094491" top="0.70866141732283472" bottom="0.74803149606299213" header="0.31496062992125984" footer="0.31496062992125984"/>
  <pageSetup scale="49" fitToWidth="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A1"/>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sheetProtection formatCells="0" formatColumns="0" formatRows="0" insertColumns="0" insertRows="0" insertHyperlinks="0" deleteColumns="0" deleteRows="0" sort="0" autoFilter="0" pivotTables="0"/>
  <printOptions horizontalCentered="1" verticalCentered="1"/>
  <pageMargins left="3.937007874015748E-2" right="3.937007874015748E-2" top="3.937007874015748E-2" bottom="3.937007874015748E-2" header="3.937007874015748E-2" footer="3.937007874015748E-2"/>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H56"/>
  <sheetViews>
    <sheetView showGridLines="0" showRowColHeaders="0" workbookViewId="0"/>
  </sheetViews>
  <sheetFormatPr baseColWidth="10" defaultColWidth="11.42578125" defaultRowHeight="14.25"/>
  <cols>
    <col min="1" max="1" width="2.7109375" style="78" customWidth="1"/>
    <col min="2" max="2" width="56.85546875" style="78" customWidth="1"/>
    <col min="3" max="4" width="22" style="78" customWidth="1"/>
    <col min="5" max="5" width="22" style="163" customWidth="1"/>
    <col min="6" max="16384" width="11.42578125" style="78"/>
  </cols>
  <sheetData>
    <row r="1" spans="1:8" ht="11.25" customHeight="1"/>
    <row r="2" spans="1:8" ht="5.25" customHeight="1"/>
    <row r="3" spans="1:8" ht="12.75" customHeight="1">
      <c r="B3" s="1204" t="s">
        <v>287</v>
      </c>
      <c r="C3" s="1204"/>
      <c r="D3" s="1204"/>
      <c r="E3" s="1204"/>
      <c r="F3" s="1204"/>
      <c r="G3" s="1204"/>
      <c r="H3" s="1204"/>
    </row>
    <row r="4" spans="1:8" ht="5.25" customHeight="1"/>
    <row r="5" spans="1:8" ht="15.75">
      <c r="B5" s="15" t="s">
        <v>429</v>
      </c>
    </row>
    <row r="6" spans="1:8" ht="11.25" customHeight="1"/>
    <row r="7" spans="1:8" ht="22.5" customHeight="1">
      <c r="B7" s="1207" t="s">
        <v>430</v>
      </c>
      <c r="C7" s="1207"/>
      <c r="D7" s="1207"/>
      <c r="E7" s="1207"/>
    </row>
    <row r="8" spans="1:8" ht="11.25" customHeight="1"/>
    <row r="9" spans="1:8" s="32" customFormat="1" ht="11.25">
      <c r="A9" s="17"/>
      <c r="B9" s="339" t="s">
        <v>29</v>
      </c>
      <c r="C9" s="80" t="s">
        <v>431</v>
      </c>
      <c r="D9" s="80" t="s">
        <v>431</v>
      </c>
      <c r="E9" s="80"/>
    </row>
    <row r="10" spans="1:8" s="32" customFormat="1" ht="11.25">
      <c r="A10" s="17"/>
      <c r="B10" s="50"/>
      <c r="C10" s="80" t="s">
        <v>432</v>
      </c>
      <c r="D10" s="80" t="s">
        <v>433</v>
      </c>
      <c r="E10" s="80"/>
    </row>
    <row r="11" spans="1:8" s="32" customFormat="1" ht="11.25">
      <c r="A11" s="17"/>
      <c r="B11" s="156" t="s">
        <v>290</v>
      </c>
      <c r="C11" s="157" t="s">
        <v>434</v>
      </c>
      <c r="D11" s="157" t="s">
        <v>435</v>
      </c>
      <c r="E11" s="157" t="s">
        <v>436</v>
      </c>
    </row>
    <row r="12" spans="1:8" s="32" customFormat="1" ht="11.25" customHeight="1">
      <c r="A12" s="13"/>
      <c r="B12" s="387"/>
      <c r="E12" s="80"/>
    </row>
    <row r="13" spans="1:8" s="32" customFormat="1" ht="11.25">
      <c r="A13" s="13"/>
      <c r="B13" s="378" t="s">
        <v>437</v>
      </c>
      <c r="C13" s="378"/>
      <c r="D13" s="378"/>
      <c r="E13" s="162"/>
    </row>
    <row r="14" spans="1:8" s="32" customFormat="1" ht="11.25">
      <c r="A14" s="13"/>
      <c r="B14" s="254" t="s">
        <v>438</v>
      </c>
      <c r="C14" s="119">
        <v>382630.90280456503</v>
      </c>
      <c r="D14" s="119">
        <v>387982.57229606801</v>
      </c>
      <c r="E14" s="68"/>
    </row>
    <row r="15" spans="1:8" s="32" customFormat="1" ht="12" customHeight="1">
      <c r="A15" s="13"/>
      <c r="B15" s="254" t="s">
        <v>439</v>
      </c>
      <c r="C15" s="119">
        <v>47011.667442838101</v>
      </c>
      <c r="D15" s="119">
        <v>47513.193605466004</v>
      </c>
      <c r="E15" s="68"/>
    </row>
    <row r="16" spans="1:8" s="32" customFormat="1" ht="11.25">
      <c r="A16" s="13"/>
      <c r="B16" s="254" t="s">
        <v>440</v>
      </c>
      <c r="C16" s="119">
        <v>1924509.1844895598</v>
      </c>
      <c r="D16" s="119">
        <v>1938310.35778639</v>
      </c>
      <c r="E16" s="68"/>
    </row>
    <row r="17" spans="1:7" s="32" customFormat="1" ht="11.25">
      <c r="A17" s="13"/>
      <c r="B17" s="254" t="s">
        <v>441</v>
      </c>
      <c r="C17" s="119">
        <v>430426.27630542603</v>
      </c>
      <c r="D17" s="119">
        <v>281666.34132740996</v>
      </c>
      <c r="E17" s="68"/>
    </row>
    <row r="18" spans="1:7" s="32" customFormat="1" ht="11.25">
      <c r="A18" s="13"/>
      <c r="B18" s="254" t="s">
        <v>442</v>
      </c>
      <c r="C18" s="119">
        <v>34614.0856030336</v>
      </c>
      <c r="D18" s="119">
        <v>8190.2322007775201</v>
      </c>
      <c r="E18" s="68"/>
    </row>
    <row r="19" spans="1:7" s="32" customFormat="1" ht="11.25">
      <c r="A19" s="13"/>
      <c r="B19" s="254" t="s">
        <v>443</v>
      </c>
      <c r="C19" s="119">
        <v>130260.21451800001</v>
      </c>
      <c r="D19" s="119">
        <v>0</v>
      </c>
      <c r="E19" s="68"/>
    </row>
    <row r="20" spans="1:7" s="32" customFormat="1" ht="11.25">
      <c r="A20" s="13"/>
      <c r="B20" s="254" t="s">
        <v>444</v>
      </c>
      <c r="C20" s="119">
        <v>235949.61259541198</v>
      </c>
      <c r="D20" s="119">
        <v>237120.255468902</v>
      </c>
      <c r="E20" s="68"/>
    </row>
    <row r="21" spans="1:7" s="32" customFormat="1" ht="11.25">
      <c r="A21" s="13"/>
      <c r="B21" s="254" t="s">
        <v>445</v>
      </c>
      <c r="C21" s="119">
        <v>18282.803332</v>
      </c>
      <c r="D21" s="119">
        <v>0.19986151794000001</v>
      </c>
      <c r="E21" s="68"/>
    </row>
    <row r="22" spans="1:7" s="32" customFormat="1" ht="11.25">
      <c r="A22" s="13"/>
      <c r="B22" s="254" t="s">
        <v>446</v>
      </c>
      <c r="C22" s="119">
        <v>18843.26921192</v>
      </c>
      <c r="D22" s="119">
        <v>6876.8622865694206</v>
      </c>
      <c r="E22" s="68" t="s">
        <v>328</v>
      </c>
    </row>
    <row r="23" spans="1:7" s="32" customFormat="1" ht="11.25">
      <c r="A23" s="13"/>
      <c r="B23" s="254" t="s">
        <v>447</v>
      </c>
      <c r="C23" s="119">
        <v>-1.68000000691973E-3</v>
      </c>
      <c r="D23" s="119">
        <v>19414.607780000002</v>
      </c>
      <c r="E23" s="68" t="s">
        <v>328</v>
      </c>
    </row>
    <row r="24" spans="1:7" s="32" customFormat="1" ht="11.25">
      <c r="A24" s="13"/>
      <c r="B24" s="254" t="s">
        <v>448</v>
      </c>
      <c r="C24" s="119">
        <v>10266.397705845799</v>
      </c>
      <c r="D24" s="119">
        <v>11162.295028426999</v>
      </c>
      <c r="E24" s="68" t="s">
        <v>315</v>
      </c>
    </row>
    <row r="25" spans="1:7" s="32" customFormat="1" ht="11.25">
      <c r="A25" s="13"/>
      <c r="B25" s="254" t="s">
        <v>449</v>
      </c>
      <c r="C25" s="119">
        <v>723.09837910811302</v>
      </c>
      <c r="D25" s="119">
        <v>738.51440564761299</v>
      </c>
      <c r="E25" s="68" t="s">
        <v>317</v>
      </c>
    </row>
    <row r="26" spans="1:7" s="32" customFormat="1" ht="11.25">
      <c r="A26" s="13"/>
      <c r="B26" s="254" t="s">
        <v>450</v>
      </c>
      <c r="C26" s="119">
        <v>21689.8706671648</v>
      </c>
      <c r="D26" s="119">
        <v>16365.6686332389</v>
      </c>
      <c r="E26" s="68"/>
    </row>
    <row r="27" spans="1:7" s="32" customFormat="1" ht="11.25">
      <c r="A27" s="13"/>
      <c r="B27" s="254" t="s">
        <v>451</v>
      </c>
      <c r="C27" s="119">
        <v>2071.5259086000001</v>
      </c>
      <c r="D27" s="119">
        <v>1.52677716282</v>
      </c>
      <c r="E27" s="68"/>
    </row>
    <row r="28" spans="1:7" s="32" customFormat="1" ht="11.25">
      <c r="A28" s="13"/>
      <c r="B28" s="254" t="s">
        <v>452</v>
      </c>
      <c r="C28" s="119">
        <v>50527.786387220396</v>
      </c>
      <c r="D28" s="119">
        <v>24344.962118107</v>
      </c>
      <c r="E28" s="256"/>
      <c r="G28" s="43"/>
    </row>
    <row r="29" spans="1:7" s="32" customFormat="1" ht="11.25">
      <c r="A29" s="13"/>
      <c r="B29" s="1063" t="s">
        <v>453</v>
      </c>
      <c r="C29" s="1064">
        <v>3307806.6936706901</v>
      </c>
      <c r="D29" s="1064">
        <v>2979687.58957568</v>
      </c>
      <c r="E29" s="1065"/>
    </row>
    <row r="30" spans="1:7" s="32" customFormat="1" ht="11.25">
      <c r="A30" s="13"/>
      <c r="B30" s="378" t="s">
        <v>454</v>
      </c>
      <c r="C30" s="348"/>
      <c r="D30" s="348"/>
      <c r="E30" s="255"/>
    </row>
    <row r="31" spans="1:7" s="32" customFormat="1" ht="11.25">
      <c r="A31" s="13"/>
      <c r="B31" s="388" t="s">
        <v>455</v>
      </c>
      <c r="C31" s="119">
        <v>226847.154930035</v>
      </c>
      <c r="D31" s="119">
        <v>248130.02016419699</v>
      </c>
      <c r="E31" s="68"/>
    </row>
    <row r="32" spans="1:7" s="32" customFormat="1" ht="11.25">
      <c r="A32" s="13"/>
      <c r="B32" s="388" t="s">
        <v>456</v>
      </c>
      <c r="C32" s="119">
        <v>1393381.42867136</v>
      </c>
      <c r="D32" s="119">
        <v>1395812.0494024998</v>
      </c>
      <c r="E32" s="68"/>
    </row>
    <row r="33" spans="1:5" s="32" customFormat="1" ht="11.25">
      <c r="A33" s="13"/>
      <c r="B33" s="388" t="s">
        <v>444</v>
      </c>
      <c r="C33" s="119">
        <v>211667.63688684898</v>
      </c>
      <c r="D33" s="119">
        <v>211514.09810196201</v>
      </c>
      <c r="E33" s="68"/>
    </row>
    <row r="34" spans="1:5" s="32" customFormat="1" ht="11.25">
      <c r="A34" s="13"/>
      <c r="B34" s="388" t="s">
        <v>457</v>
      </c>
      <c r="C34" s="119">
        <v>778553.30138004699</v>
      </c>
      <c r="D34" s="119">
        <v>783543.53515767597</v>
      </c>
      <c r="E34" s="68"/>
    </row>
    <row r="35" spans="1:5" s="32" customFormat="1" ht="11.25">
      <c r="A35" s="13"/>
      <c r="B35" s="388" t="s">
        <v>458</v>
      </c>
      <c r="C35" s="119">
        <v>130260.21451800001</v>
      </c>
      <c r="D35" s="119"/>
      <c r="E35" s="68"/>
    </row>
    <row r="36" spans="1:5" s="32" customFormat="1" ht="11.25">
      <c r="A36" s="13"/>
      <c r="B36" s="388" t="s">
        <v>459</v>
      </c>
      <c r="C36" s="119">
        <v>193448.68679100001</v>
      </c>
      <c r="D36" s="119"/>
      <c r="E36" s="68"/>
    </row>
    <row r="37" spans="1:5" s="32" customFormat="1" ht="11.25">
      <c r="A37" s="13"/>
      <c r="B37" s="388" t="s">
        <v>460</v>
      </c>
      <c r="C37" s="119">
        <v>4642.6660120943598</v>
      </c>
      <c r="D37" s="119">
        <v>4135.1198615246603</v>
      </c>
      <c r="E37" s="68"/>
    </row>
    <row r="38" spans="1:5" s="32" customFormat="1" ht="11.25">
      <c r="A38" s="13"/>
      <c r="B38" s="388" t="s">
        <v>461</v>
      </c>
      <c r="C38" s="119">
        <v>1623.5345285499</v>
      </c>
      <c r="D38" s="119">
        <v>712.47456183009899</v>
      </c>
      <c r="E38" s="68"/>
    </row>
    <row r="39" spans="1:5" s="32" customFormat="1" ht="11.25">
      <c r="A39" s="13"/>
      <c r="B39" s="349" t="s">
        <v>462</v>
      </c>
      <c r="C39" s="119">
        <v>53274.936209404601</v>
      </c>
      <c r="D39" s="119">
        <v>28835.211019873601</v>
      </c>
      <c r="E39" s="68"/>
    </row>
    <row r="40" spans="1:5" s="32" customFormat="1" ht="11.25">
      <c r="A40" s="13"/>
      <c r="B40" s="388" t="s">
        <v>463</v>
      </c>
      <c r="C40" s="119">
        <v>476.442275</v>
      </c>
      <c r="D40" s="119">
        <v>0</v>
      </c>
      <c r="E40" s="68"/>
    </row>
    <row r="41" spans="1:5" s="32" customFormat="1" ht="11.25" customHeight="1">
      <c r="A41" s="13"/>
      <c r="B41" s="388" t="s">
        <v>464</v>
      </c>
      <c r="C41" s="119">
        <v>1007.17757935448</v>
      </c>
      <c r="D41" s="119">
        <v>1033.66865064782</v>
      </c>
      <c r="E41" s="68"/>
    </row>
    <row r="42" spans="1:5" s="32" customFormat="1" ht="11.25" customHeight="1">
      <c r="A42" s="13"/>
      <c r="B42" s="388" t="s">
        <v>465</v>
      </c>
      <c r="C42" s="119">
        <v>4538.3675909513995</v>
      </c>
      <c r="D42" s="119">
        <v>4369.5901109514007</v>
      </c>
      <c r="E42" s="68"/>
    </row>
    <row r="43" spans="1:5" s="32" customFormat="1" ht="11.25" customHeight="1">
      <c r="A43" s="13"/>
      <c r="B43" s="388" t="s">
        <v>466</v>
      </c>
      <c r="C43" s="119">
        <v>40617.076345000001</v>
      </c>
      <c r="D43" s="119">
        <v>40617.076345000001</v>
      </c>
      <c r="E43" s="68"/>
    </row>
    <row r="44" spans="1:5" s="32" customFormat="1" ht="11.25" customHeight="1">
      <c r="A44" s="13"/>
      <c r="B44" s="388" t="s">
        <v>467</v>
      </c>
      <c r="C44" s="119">
        <v>28345.084311999999</v>
      </c>
      <c r="D44" s="119">
        <v>28345.084316</v>
      </c>
      <c r="E44" s="68" t="s">
        <v>381</v>
      </c>
    </row>
    <row r="45" spans="1:5" s="32" customFormat="1" ht="11.25" customHeight="1">
      <c r="A45" s="13"/>
      <c r="B45" s="1066" t="s">
        <v>468</v>
      </c>
      <c r="C45" s="1064">
        <v>3068683.7080296502</v>
      </c>
      <c r="D45" s="1064">
        <v>2747047.92769216</v>
      </c>
      <c r="E45" s="1067"/>
    </row>
    <row r="46" spans="1:5" ht="11.25" customHeight="1">
      <c r="B46" s="825" t="s">
        <v>469</v>
      </c>
      <c r="C46" s="119"/>
      <c r="D46" s="119"/>
    </row>
    <row r="47" spans="1:5" ht="11.25" customHeight="1">
      <c r="B47" s="388" t="s">
        <v>470</v>
      </c>
      <c r="C47" s="119">
        <v>11437.675101999999</v>
      </c>
      <c r="D47" s="119">
        <v>11437.675101999999</v>
      </c>
      <c r="E47" s="163" t="s">
        <v>359</v>
      </c>
    </row>
    <row r="48" spans="1:5" ht="11.25" customHeight="1">
      <c r="B48" s="388" t="s">
        <v>471</v>
      </c>
      <c r="C48" s="119">
        <v>399.31016522000004</v>
      </c>
      <c r="D48" s="119">
        <v>128.27099999999999</v>
      </c>
      <c r="E48" s="163" t="s">
        <v>308</v>
      </c>
    </row>
    <row r="49" spans="1:5" ht="11.25" customHeight="1">
      <c r="B49" s="388" t="s">
        <v>472</v>
      </c>
      <c r="C49" s="119">
        <v>19379.562760000001</v>
      </c>
      <c r="D49" s="119">
        <v>19379.562760000001</v>
      </c>
      <c r="E49" s="163" t="s">
        <v>297</v>
      </c>
    </row>
    <row r="50" spans="1:5" ht="11.25" customHeight="1">
      <c r="B50" s="388" t="s">
        <v>473</v>
      </c>
      <c r="C50" s="119">
        <v>18733.016070000001</v>
      </c>
      <c r="D50" s="119">
        <v>18733.016070000001</v>
      </c>
      <c r="E50" s="163" t="s">
        <v>299</v>
      </c>
    </row>
    <row r="51" spans="1:5" ht="11.25" customHeight="1">
      <c r="B51" s="388" t="s">
        <v>474</v>
      </c>
      <c r="C51" s="119">
        <v>189173.43220128398</v>
      </c>
      <c r="D51" s="119">
        <v>182961.14270979501</v>
      </c>
      <c r="E51" s="163" t="s">
        <v>475</v>
      </c>
    </row>
    <row r="52" spans="1:5" ht="11.25" customHeight="1">
      <c r="B52" s="1066" t="s">
        <v>476</v>
      </c>
      <c r="C52" s="1064">
        <v>239122.996298504</v>
      </c>
      <c r="D52" s="1064">
        <v>232639.66764179501</v>
      </c>
      <c r="E52" s="1068"/>
    </row>
    <row r="53" spans="1:5" s="32" customFormat="1" ht="11.25" customHeight="1">
      <c r="A53" s="13"/>
      <c r="B53" s="1066" t="s">
        <v>477</v>
      </c>
      <c r="C53" s="1064">
        <v>3307806.70432815</v>
      </c>
      <c r="D53" s="1064">
        <v>2979687.5953339599</v>
      </c>
      <c r="E53" s="1067"/>
    </row>
    <row r="56" spans="1:5">
      <c r="D56" s="245"/>
    </row>
  </sheetData>
  <mergeCells count="2">
    <mergeCell ref="B3:H3"/>
    <mergeCell ref="B7:E7"/>
  </mergeCells>
  <hyperlinks>
    <hyperlink ref="B3" location="Contents!A1" display="Back to index page" xr:uid="{4237BA0E-1B3B-4D43-A94D-F3A73EAA0971}"/>
    <hyperlink ref="B3:H3" location="CONTENTS!A1" display="Back to contents page" xr:uid="{00F132EE-BDA8-400C-82A7-FCA2DEA4D04D}"/>
  </hyperlinks>
  <pageMargins left="0.7" right="0.7" top="0.75" bottom="0.75" header="0.3" footer="0.3"/>
  <pageSetup paperSize="9" fitToWidth="0" fitToHeight="0"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dimension ref="A1:L69"/>
  <sheetViews>
    <sheetView showGridLines="0" showRowColHeaders="0" zoomScaleNormal="100" workbookViewId="0"/>
  </sheetViews>
  <sheetFormatPr baseColWidth="10" defaultColWidth="13" defaultRowHeight="11.25"/>
  <cols>
    <col min="1" max="1" width="2.7109375" style="20" customWidth="1"/>
    <col min="2" max="2" width="64.140625" style="20" customWidth="1"/>
    <col min="3" max="4" width="13.5703125" style="20" customWidth="1"/>
    <col min="5" max="5" width="13.5703125" style="21" customWidth="1"/>
    <col min="6" max="6" width="2" style="21" customWidth="1"/>
    <col min="7" max="9" width="13.5703125" style="21" customWidth="1"/>
    <col min="10" max="10" width="25.7109375" style="20" customWidth="1"/>
    <col min="11" max="11" width="11" style="20" customWidth="1"/>
    <col min="12" max="16384" width="13" style="20"/>
  </cols>
  <sheetData>
    <row r="1" spans="1:12" s="11" customFormat="1" ht="11.25" customHeight="1">
      <c r="A1" s="8"/>
      <c r="B1" s="8"/>
      <c r="C1" s="8"/>
      <c r="D1" s="8"/>
      <c r="E1" s="9"/>
      <c r="F1" s="9"/>
      <c r="G1" s="10"/>
      <c r="H1" s="10"/>
      <c r="I1" s="10"/>
    </row>
    <row r="2" spans="1:12" s="11" customFormat="1" ht="5.25" customHeight="1">
      <c r="A2" s="8"/>
      <c r="B2" s="8"/>
      <c r="C2" s="8"/>
      <c r="D2" s="8"/>
      <c r="E2" s="9"/>
      <c r="F2" s="9"/>
      <c r="G2" s="10"/>
      <c r="H2" s="10"/>
      <c r="I2" s="10"/>
    </row>
    <row r="3" spans="1:12" s="13" customFormat="1" ht="12.75" customHeight="1">
      <c r="A3" s="12"/>
      <c r="B3" s="1204" t="s">
        <v>287</v>
      </c>
      <c r="C3" s="1204"/>
      <c r="D3" s="1204"/>
      <c r="E3" s="1204"/>
      <c r="F3" s="1204"/>
      <c r="G3" s="1204"/>
      <c r="H3" s="1204"/>
      <c r="I3" s="1204"/>
    </row>
    <row r="4" spans="1:12" s="11" customFormat="1" ht="5.25" customHeight="1">
      <c r="A4" s="8"/>
      <c r="B4" s="8"/>
      <c r="C4" s="8"/>
      <c r="D4" s="8"/>
      <c r="E4" s="9"/>
      <c r="F4" s="9"/>
      <c r="G4" s="10"/>
      <c r="H4" s="10"/>
      <c r="I4" s="10"/>
      <c r="K4" s="8"/>
      <c r="L4" s="8"/>
    </row>
    <row r="5" spans="1:12" s="7" customFormat="1" ht="15.75" customHeight="1">
      <c r="A5" s="14"/>
      <c r="B5" s="15" t="s">
        <v>478</v>
      </c>
    </row>
    <row r="6" spans="1:12" ht="11.25" customHeight="1"/>
    <row r="7" spans="1:12" ht="22.5" customHeight="1">
      <c r="B7" s="1209" t="s">
        <v>479</v>
      </c>
      <c r="C7" s="1209"/>
      <c r="D7" s="1209"/>
      <c r="E7" s="1209"/>
      <c r="F7" s="1209"/>
      <c r="G7" s="1209"/>
      <c r="H7" s="1209"/>
      <c r="I7" s="1209"/>
    </row>
    <row r="8" spans="1:12" ht="6" customHeight="1">
      <c r="B8" s="282"/>
      <c r="C8" s="282"/>
      <c r="D8" s="282"/>
      <c r="E8" s="282"/>
      <c r="F8" s="282"/>
      <c r="G8" s="282"/>
      <c r="H8" s="282"/>
      <c r="I8" s="282"/>
    </row>
    <row r="9" spans="1:12" ht="22.5" customHeight="1">
      <c r="B9" s="1210" t="s">
        <v>480</v>
      </c>
      <c r="C9" s="1210"/>
      <c r="D9" s="1210"/>
      <c r="E9" s="1210"/>
      <c r="F9" s="1210"/>
      <c r="G9" s="1210"/>
      <c r="H9" s="1210"/>
      <c r="I9" s="1210"/>
    </row>
    <row r="10" spans="1:12" ht="6" customHeight="1">
      <c r="B10" s="389"/>
      <c r="C10" s="389"/>
      <c r="D10" s="389"/>
      <c r="E10" s="389"/>
      <c r="F10" s="389"/>
      <c r="G10" s="389"/>
      <c r="H10" s="389"/>
      <c r="I10" s="389"/>
    </row>
    <row r="11" spans="1:12">
      <c r="B11" s="1" t="s">
        <v>481</v>
      </c>
      <c r="C11" s="389"/>
      <c r="D11" s="389"/>
      <c r="E11" s="389"/>
      <c r="F11" s="389"/>
      <c r="G11" s="389"/>
      <c r="H11" s="389"/>
      <c r="I11" s="389"/>
    </row>
    <row r="12" spans="1:12" s="13" customFormat="1" ht="11.25" customHeight="1">
      <c r="A12" s="17"/>
      <c r="B12" s="17"/>
      <c r="C12" s="17"/>
      <c r="D12" s="17"/>
      <c r="E12" s="16"/>
      <c r="F12" s="16"/>
      <c r="G12" s="18"/>
      <c r="H12" s="18"/>
      <c r="I12" s="18"/>
    </row>
    <row r="13" spans="1:12" s="13" customFormat="1" ht="11.25" customHeight="1">
      <c r="A13" s="17"/>
      <c r="B13" s="414" t="s">
        <v>34</v>
      </c>
      <c r="C13" s="835"/>
      <c r="D13" s="1004" t="s">
        <v>482</v>
      </c>
      <c r="E13" s="993"/>
      <c r="F13" s="228"/>
      <c r="G13" s="835"/>
      <c r="H13" s="1005" t="s">
        <v>483</v>
      </c>
      <c r="I13" s="993"/>
    </row>
    <row r="14" spans="1:12" s="13" customFormat="1">
      <c r="B14" s="166"/>
      <c r="C14" s="119" t="s">
        <v>484</v>
      </c>
      <c r="D14" s="119" t="s">
        <v>485</v>
      </c>
      <c r="E14" s="119" t="s">
        <v>486</v>
      </c>
      <c r="F14" s="119"/>
      <c r="G14" s="119" t="s">
        <v>484</v>
      </c>
      <c r="H14" s="119" t="s">
        <v>485</v>
      </c>
      <c r="I14" s="119" t="s">
        <v>486</v>
      </c>
    </row>
    <row r="15" spans="1:12" s="13" customFormat="1">
      <c r="B15" s="170" t="s">
        <v>290</v>
      </c>
      <c r="C15" s="171">
        <v>2022</v>
      </c>
      <c r="D15" s="171">
        <v>2022</v>
      </c>
      <c r="E15" s="171">
        <v>2021</v>
      </c>
      <c r="F15" s="171"/>
      <c r="G15" s="171">
        <v>2022</v>
      </c>
      <c r="H15" s="171">
        <v>2022</v>
      </c>
      <c r="I15" s="171">
        <v>2021</v>
      </c>
    </row>
    <row r="16" spans="1:12" s="13" customFormat="1">
      <c r="B16" s="415" t="s">
        <v>487</v>
      </c>
      <c r="C16" s="119">
        <v>209507.49100000001</v>
      </c>
      <c r="D16" s="119">
        <v>203169.274</v>
      </c>
      <c r="E16" s="119">
        <v>205399.125</v>
      </c>
      <c r="F16" s="119"/>
      <c r="G16" s="119">
        <v>239122.99600000001</v>
      </c>
      <c r="H16" s="119">
        <v>244480.965</v>
      </c>
      <c r="I16" s="119">
        <v>243911.58900000001</v>
      </c>
      <c r="J16" s="940"/>
    </row>
    <row r="17" spans="2:11" s="13" customFormat="1">
      <c r="B17" s="415" t="s">
        <v>488</v>
      </c>
      <c r="C17" s="119"/>
      <c r="D17" s="119"/>
      <c r="E17" s="119"/>
      <c r="F17" s="119"/>
      <c r="G17" s="119">
        <v>-6483.3289999999997</v>
      </c>
      <c r="H17" s="119">
        <v>-6858.6480000000001</v>
      </c>
      <c r="I17" s="119">
        <v>-6605.076</v>
      </c>
      <c r="J17" s="951"/>
    </row>
    <row r="18" spans="2:11" s="13" customFormat="1">
      <c r="B18" s="415" t="s">
        <v>489</v>
      </c>
      <c r="C18" s="119">
        <v>-5411.259</v>
      </c>
      <c r="D18" s="119">
        <v>-2271.3879999999999</v>
      </c>
      <c r="E18" s="119"/>
      <c r="F18" s="119"/>
      <c r="G18" s="119">
        <v>-7180.4380000000001</v>
      </c>
      <c r="H18" s="119">
        <v>-3359.2530000000002</v>
      </c>
      <c r="I18" s="119"/>
      <c r="J18" s="951"/>
    </row>
    <row r="19" spans="2:11" s="13" customFormat="1">
      <c r="B19" s="416" t="s">
        <v>490</v>
      </c>
      <c r="C19" s="417">
        <v>-10474.355</v>
      </c>
      <c r="D19" s="417">
        <v>-10474.355</v>
      </c>
      <c r="E19" s="417">
        <v>-16594.73</v>
      </c>
      <c r="F19" s="417"/>
      <c r="G19" s="417">
        <v>-11174.355</v>
      </c>
      <c r="H19" s="417">
        <v>-11176.276</v>
      </c>
      <c r="I19" s="417">
        <v>-16594.73</v>
      </c>
      <c r="J19" s="940"/>
    </row>
    <row r="20" spans="2:11" s="13" customFormat="1" ht="11.25" customHeight="1">
      <c r="B20" s="416" t="s">
        <v>491</v>
      </c>
      <c r="C20" s="119">
        <v>-261.44600000000003</v>
      </c>
      <c r="D20" s="119">
        <v>-140.57400000000001</v>
      </c>
      <c r="E20" s="119">
        <v>-284.79500000000002</v>
      </c>
      <c r="F20" s="119"/>
      <c r="G20" s="119">
        <v>-261.44600000000003</v>
      </c>
      <c r="H20" s="119">
        <v>-140.57400000000001</v>
      </c>
      <c r="I20" s="119">
        <v>-284.79500000000002</v>
      </c>
    </row>
    <row r="21" spans="2:11" s="13" customFormat="1" ht="11.25" customHeight="1">
      <c r="B21" s="1069" t="s">
        <v>492</v>
      </c>
      <c r="C21" s="1070">
        <v>193360.432</v>
      </c>
      <c r="D21" s="1070">
        <v>190282.95699999999</v>
      </c>
      <c r="E21" s="1070">
        <v>188519.6</v>
      </c>
      <c r="F21" s="1070"/>
      <c r="G21" s="1070">
        <v>214023.429</v>
      </c>
      <c r="H21" s="1070">
        <v>222946.21400000001</v>
      </c>
      <c r="I21" s="1070">
        <v>220426.98699999999</v>
      </c>
      <c r="J21" s="940"/>
    </row>
    <row r="22" spans="2:11" s="13" customFormat="1">
      <c r="B22" s="418" t="s">
        <v>493</v>
      </c>
      <c r="C22" s="119"/>
      <c r="D22" s="119"/>
      <c r="E22" s="119"/>
      <c r="F22" s="119"/>
      <c r="G22" s="119"/>
      <c r="H22" s="119"/>
      <c r="I22" s="119"/>
    </row>
    <row r="23" spans="2:11" s="13" customFormat="1">
      <c r="B23" s="419" t="s">
        <v>494</v>
      </c>
      <c r="C23" s="119">
        <v>-2386.0819999999999</v>
      </c>
      <c r="D23" s="119">
        <v>-2372.069</v>
      </c>
      <c r="E23" s="119">
        <v>-2391.107</v>
      </c>
      <c r="F23" s="119"/>
      <c r="G23" s="119">
        <v>-8863.9840000000004</v>
      </c>
      <c r="H23" s="119">
        <v>-9129.0730000000003</v>
      </c>
      <c r="I23" s="119">
        <v>-4793.7520000000004</v>
      </c>
    </row>
    <row r="24" spans="2:11" s="13" customFormat="1" ht="11.25" customHeight="1">
      <c r="B24" s="419" t="s">
        <v>495</v>
      </c>
      <c r="C24" s="119">
        <v>-25.199000000000002</v>
      </c>
      <c r="D24" s="119">
        <v>-25.199000000000002</v>
      </c>
      <c r="E24" s="119">
        <v>-25.199000000000002</v>
      </c>
      <c r="F24" s="119"/>
      <c r="G24" s="119">
        <v>-439.86399999999998</v>
      </c>
      <c r="H24" s="119">
        <v>-441.70299999999997</v>
      </c>
      <c r="I24" s="119">
        <v>-439.21600000000001</v>
      </c>
    </row>
    <row r="25" spans="2:11" s="13" customFormat="1">
      <c r="B25" s="418" t="s">
        <v>496</v>
      </c>
      <c r="C25" s="119">
        <v>-818.13499999999999</v>
      </c>
      <c r="D25" s="119">
        <v>-1028.3800000000001</v>
      </c>
      <c r="E25" s="119">
        <v>-1047.385</v>
      </c>
      <c r="F25" s="119"/>
      <c r="G25" s="119">
        <v>-1951.0619999999999</v>
      </c>
      <c r="H25" s="119">
        <v>-1878.9680000000001</v>
      </c>
      <c r="I25" s="119">
        <v>-1813.549</v>
      </c>
    </row>
    <row r="26" spans="2:11" s="13" customFormat="1">
      <c r="B26" s="418" t="s">
        <v>497</v>
      </c>
      <c r="C26" s="119"/>
      <c r="D26" s="119"/>
      <c r="E26" s="119"/>
      <c r="F26" s="119"/>
      <c r="G26" s="119"/>
      <c r="H26" s="119">
        <v>-15116.058999999999</v>
      </c>
      <c r="I26" s="119">
        <v>-15116.058999999999</v>
      </c>
    </row>
    <row r="27" spans="2:11" s="13" customFormat="1">
      <c r="B27" s="419" t="s">
        <v>498</v>
      </c>
      <c r="C27" s="119"/>
      <c r="D27" s="119"/>
      <c r="E27" s="119"/>
      <c r="F27" s="119"/>
      <c r="G27" s="119">
        <v>-5670.03</v>
      </c>
      <c r="H27" s="119">
        <v>-5831.56</v>
      </c>
      <c r="I27" s="119">
        <v>-5242.3329999999996</v>
      </c>
      <c r="K27" s="19"/>
    </row>
    <row r="28" spans="2:11" s="13" customFormat="1">
      <c r="B28" s="419" t="s">
        <v>499</v>
      </c>
      <c r="C28" s="119">
        <v>-1659.655</v>
      </c>
      <c r="D28" s="119">
        <v>-1464.9390000000001</v>
      </c>
      <c r="E28" s="119">
        <v>-1427.3019999999999</v>
      </c>
      <c r="F28" s="119"/>
      <c r="G28" s="119">
        <v>-2831.634</v>
      </c>
      <c r="H28" s="119">
        <v>-2493.5309999999999</v>
      </c>
      <c r="I28" s="119">
        <v>-2540.2539999999999</v>
      </c>
      <c r="J28" s="19"/>
    </row>
    <row r="29" spans="2:11" s="13" customFormat="1">
      <c r="B29" s="419" t="s">
        <v>500</v>
      </c>
      <c r="C29" s="119">
        <v>-1045.453</v>
      </c>
      <c r="D29" s="119">
        <v>-985.07899999999995</v>
      </c>
      <c r="E29" s="119">
        <v>-913.82600000000002</v>
      </c>
      <c r="F29" s="119"/>
      <c r="G29" s="119">
        <v>-1210.384</v>
      </c>
      <c r="H29" s="119">
        <v>-1198.3910000000001</v>
      </c>
      <c r="I29" s="119">
        <v>-1001.675</v>
      </c>
    </row>
    <row r="30" spans="2:11" s="2" customFormat="1">
      <c r="B30" s="419" t="s">
        <v>501</v>
      </c>
      <c r="C30" s="119"/>
      <c r="D30" s="119"/>
      <c r="E30" s="119"/>
      <c r="F30" s="119"/>
      <c r="G30" s="119">
        <v>-29.048999999999999</v>
      </c>
      <c r="H30" s="119">
        <v>-26.434999999999999</v>
      </c>
      <c r="I30" s="119">
        <v>-41.701999999999998</v>
      </c>
    </row>
    <row r="31" spans="2:11" s="2" customFormat="1">
      <c r="B31" s="419" t="s">
        <v>502</v>
      </c>
      <c r="C31" s="119">
        <v>-55.537999999999997</v>
      </c>
      <c r="D31" s="119">
        <v>-27.914999999999999</v>
      </c>
      <c r="E31" s="119">
        <v>7.5880000000000001</v>
      </c>
      <c r="F31" s="119"/>
      <c r="G31" s="119">
        <v>-161.179</v>
      </c>
      <c r="H31" s="119">
        <v>-111.15300000000001</v>
      </c>
      <c r="I31" s="119">
        <v>-45.389000000000003</v>
      </c>
    </row>
    <row r="32" spans="2:11" s="2" customFormat="1">
      <c r="B32" s="419" t="s">
        <v>503</v>
      </c>
      <c r="C32" s="119">
        <v>-467.2</v>
      </c>
      <c r="D32" s="119">
        <v>-316.86599999999999</v>
      </c>
      <c r="E32" s="119">
        <v>-336.12700000000001</v>
      </c>
      <c r="F32" s="119"/>
      <c r="G32" s="119">
        <v>-249.274</v>
      </c>
      <c r="H32" s="119">
        <v>-147.607</v>
      </c>
      <c r="I32" s="119">
        <v>-87.766000000000005</v>
      </c>
    </row>
    <row r="33" spans="1:11" s="13" customFormat="1" ht="11.25" customHeight="1">
      <c r="B33" s="1069" t="s">
        <v>504</v>
      </c>
      <c r="C33" s="1070">
        <v>186903.16899999999</v>
      </c>
      <c r="D33" s="1070">
        <v>184062.511</v>
      </c>
      <c r="E33" s="1070">
        <v>182386.24100000001</v>
      </c>
      <c r="F33" s="1070"/>
      <c r="G33" s="1070">
        <v>192614.05100000001</v>
      </c>
      <c r="H33" s="1070">
        <v>186571.734</v>
      </c>
      <c r="I33" s="1070">
        <v>189305.291</v>
      </c>
    </row>
    <row r="34" spans="1:11" s="13" customFormat="1">
      <c r="B34" s="416" t="s">
        <v>505</v>
      </c>
      <c r="C34" s="119">
        <v>10474.355</v>
      </c>
      <c r="D34" s="119">
        <v>10474.355</v>
      </c>
      <c r="E34" s="119">
        <v>16594.73</v>
      </c>
      <c r="F34" s="119"/>
      <c r="G34" s="119">
        <v>11174.355</v>
      </c>
      <c r="H34" s="119">
        <v>11176.276</v>
      </c>
      <c r="I34" s="119">
        <v>16594.73</v>
      </c>
    </row>
    <row r="35" spans="1:11" s="13" customFormat="1" ht="12.75" customHeight="1">
      <c r="B35" s="787" t="s">
        <v>506</v>
      </c>
      <c r="C35" s="119"/>
      <c r="D35" s="119"/>
      <c r="E35" s="119"/>
      <c r="F35" s="119"/>
      <c r="G35" s="119">
        <v>-1500</v>
      </c>
      <c r="H35" s="119">
        <v>-1500</v>
      </c>
      <c r="I35" s="119">
        <v>-1500</v>
      </c>
    </row>
    <row r="36" spans="1:11" s="13" customFormat="1" ht="12.75" customHeight="1">
      <c r="A36" s="168"/>
      <c r="B36" s="415" t="s">
        <v>507</v>
      </c>
      <c r="C36" s="119"/>
      <c r="D36" s="119"/>
      <c r="E36" s="119"/>
      <c r="F36" s="119"/>
      <c r="G36" s="119">
        <v>-133.875</v>
      </c>
      <c r="H36" s="119">
        <v>-133.80000000000001</v>
      </c>
      <c r="I36" s="119"/>
    </row>
    <row r="37" spans="1:11" s="13" customFormat="1">
      <c r="B37" s="1071" t="s">
        <v>505</v>
      </c>
      <c r="C37" s="1070">
        <v>10474.355</v>
      </c>
      <c r="D37" s="1070">
        <v>10474.355</v>
      </c>
      <c r="E37" s="1070">
        <v>16594.73</v>
      </c>
      <c r="F37" s="1070"/>
      <c r="G37" s="1070">
        <v>9540.48</v>
      </c>
      <c r="H37" s="1070">
        <v>9542.4760000000006</v>
      </c>
      <c r="I37" s="1070">
        <v>15094.73</v>
      </c>
    </row>
    <row r="38" spans="1:11" s="13" customFormat="1" ht="11.25" customHeight="1">
      <c r="B38" s="1069" t="s">
        <v>508</v>
      </c>
      <c r="C38" s="1070">
        <v>197377.524</v>
      </c>
      <c r="D38" s="1070">
        <v>194536.86600000001</v>
      </c>
      <c r="E38" s="1070">
        <v>198980.97099999999</v>
      </c>
      <c r="F38" s="1070"/>
      <c r="G38" s="1070">
        <v>202154.53099999999</v>
      </c>
      <c r="H38" s="1070">
        <v>196114.21</v>
      </c>
      <c r="I38" s="1070">
        <v>204400.02100000001</v>
      </c>
    </row>
    <row r="39" spans="1:11" s="13" customFormat="1">
      <c r="B39" s="416" t="s">
        <v>509</v>
      </c>
      <c r="C39" s="119">
        <v>5601.9750000000004</v>
      </c>
      <c r="D39" s="119">
        <v>4939.4560000000001</v>
      </c>
      <c r="E39" s="119">
        <v>5751.6729999999998</v>
      </c>
      <c r="F39" s="119"/>
      <c r="G39" s="119">
        <v>5601.9750000000004</v>
      </c>
      <c r="H39" s="119">
        <v>4939.4560000000001</v>
      </c>
      <c r="I39" s="119">
        <v>5751.6729999999998</v>
      </c>
    </row>
    <row r="40" spans="1:11" s="13" customFormat="1">
      <c r="B40" s="415" t="s">
        <v>510</v>
      </c>
      <c r="C40" s="119">
        <v>21128.252</v>
      </c>
      <c r="D40" s="119">
        <v>20629.187000000002</v>
      </c>
      <c r="E40" s="119">
        <v>29237.384999999998</v>
      </c>
      <c r="F40" s="119"/>
      <c r="G40" s="119">
        <v>22028.252</v>
      </c>
      <c r="H40" s="119">
        <v>21529.187000000002</v>
      </c>
      <c r="I40" s="119">
        <v>29237.384999999998</v>
      </c>
      <c r="J40" s="311"/>
    </row>
    <row r="41" spans="1:11" s="13" customFormat="1" ht="11.25" customHeight="1">
      <c r="B41" s="788" t="s">
        <v>511</v>
      </c>
      <c r="C41" s="119"/>
      <c r="D41" s="119"/>
      <c r="E41" s="119"/>
      <c r="F41" s="119"/>
      <c r="G41" s="119">
        <v>-5588</v>
      </c>
      <c r="H41" s="119">
        <v>-5588</v>
      </c>
      <c r="I41" s="119"/>
    </row>
    <row r="42" spans="1:11" s="13" customFormat="1">
      <c r="B42" s="415" t="s">
        <v>512</v>
      </c>
      <c r="C42" s="119"/>
      <c r="D42" s="119"/>
      <c r="E42" s="119"/>
      <c r="F42" s="119"/>
      <c r="G42" s="119">
        <v>-149.82400000000001</v>
      </c>
      <c r="H42" s="119">
        <v>-148.79400000000001</v>
      </c>
      <c r="I42" s="119">
        <v>-5588</v>
      </c>
    </row>
    <row r="43" spans="1:11" s="13" customFormat="1">
      <c r="B43" s="826" t="s">
        <v>513</v>
      </c>
      <c r="C43" s="557">
        <v>26730.226999999999</v>
      </c>
      <c r="D43" s="557">
        <v>25568.643</v>
      </c>
      <c r="E43" s="557">
        <v>34989.057999999997</v>
      </c>
      <c r="F43" s="557"/>
      <c r="G43" s="557">
        <v>21892.402999999998</v>
      </c>
      <c r="H43" s="557">
        <v>20731.848999999998</v>
      </c>
      <c r="I43" s="557">
        <v>29401.058000000001</v>
      </c>
    </row>
    <row r="44" spans="1:11" s="13" customFormat="1">
      <c r="B44" s="1071" t="s">
        <v>34</v>
      </c>
      <c r="C44" s="1070">
        <v>224107.75099999999</v>
      </c>
      <c r="D44" s="1070">
        <v>220105.50899999999</v>
      </c>
      <c r="E44" s="1070">
        <v>233970.03</v>
      </c>
      <c r="F44" s="1070"/>
      <c r="G44" s="1070">
        <v>224046.935</v>
      </c>
      <c r="H44" s="1070">
        <v>216846.05900000001</v>
      </c>
      <c r="I44" s="1070">
        <v>233801.079</v>
      </c>
    </row>
    <row r="45" spans="1:11" s="13" customFormat="1">
      <c r="B45" s="415"/>
      <c r="C45" s="420"/>
      <c r="D45" s="420"/>
      <c r="E45" s="420"/>
      <c r="F45" s="420"/>
      <c r="G45" s="420"/>
      <c r="H45" s="420"/>
      <c r="I45" s="420"/>
    </row>
    <row r="46" spans="1:11" s="13" customFormat="1">
      <c r="B46" s="415" t="s">
        <v>397</v>
      </c>
      <c r="C46" s="421">
        <v>908786.49100000004</v>
      </c>
      <c r="D46" s="421">
        <v>872298.56400000001</v>
      </c>
      <c r="E46" s="421">
        <v>833706.6</v>
      </c>
      <c r="F46" s="421"/>
      <c r="G46" s="421">
        <v>1070702.7039999999</v>
      </c>
      <c r="H46" s="421">
        <v>1030327.238</v>
      </c>
      <c r="I46" s="422">
        <v>973431.46600000001</v>
      </c>
    </row>
    <row r="47" spans="1:11" s="13" customFormat="1">
      <c r="B47" s="423" t="s">
        <v>514</v>
      </c>
      <c r="C47" s="424">
        <v>72703</v>
      </c>
      <c r="D47" s="424">
        <v>69784</v>
      </c>
      <c r="E47" s="424">
        <v>66696.528000000006</v>
      </c>
      <c r="F47" s="424"/>
      <c r="G47" s="424">
        <v>85656</v>
      </c>
      <c r="H47" s="424">
        <v>82426</v>
      </c>
      <c r="I47" s="425">
        <v>77874.517000000007</v>
      </c>
      <c r="K47" s="2"/>
    </row>
    <row r="48" spans="1:11" s="13" customFormat="1">
      <c r="B48" s="13" t="s">
        <v>515</v>
      </c>
      <c r="E48" s="18"/>
      <c r="F48" s="18"/>
      <c r="G48" s="18"/>
      <c r="H48" s="18"/>
      <c r="I48" s="18"/>
    </row>
    <row r="49" spans="1:11" s="13" customFormat="1" ht="11.25" customHeight="1">
      <c r="B49" s="408" t="s">
        <v>516</v>
      </c>
      <c r="C49" s="491">
        <v>20.57</v>
      </c>
      <c r="D49" s="491">
        <v>21.1</v>
      </c>
      <c r="E49" s="491">
        <v>21.88</v>
      </c>
      <c r="F49" s="491"/>
      <c r="G49" s="491">
        <v>17.9895</v>
      </c>
      <c r="H49" s="491">
        <v>18.11</v>
      </c>
      <c r="I49" s="492">
        <v>19.447209999999998</v>
      </c>
    </row>
    <row r="50" spans="1:11" s="13" customFormat="1" ht="11.25" customHeight="1">
      <c r="B50" s="408" t="s">
        <v>517</v>
      </c>
      <c r="C50" s="491">
        <v>21.72</v>
      </c>
      <c r="D50" s="491">
        <v>22.3</v>
      </c>
      <c r="E50" s="491">
        <v>23.87</v>
      </c>
      <c r="F50" s="491"/>
      <c r="G50" s="491">
        <v>18.899999999999999</v>
      </c>
      <c r="H50" s="491">
        <v>19.03</v>
      </c>
      <c r="I50" s="492">
        <v>21</v>
      </c>
    </row>
    <row r="51" spans="1:11" s="13" customFormat="1">
      <c r="B51" s="217" t="s">
        <v>518</v>
      </c>
      <c r="C51" s="827">
        <v>24.66</v>
      </c>
      <c r="D51" s="827">
        <v>25.23</v>
      </c>
      <c r="E51" s="827">
        <v>28.06</v>
      </c>
      <c r="F51" s="827"/>
      <c r="G51" s="827">
        <v>20.9</v>
      </c>
      <c r="H51" s="827">
        <v>21.05</v>
      </c>
      <c r="I51" s="828">
        <v>24.02</v>
      </c>
    </row>
    <row r="52" spans="1:11" s="13" customFormat="1">
      <c r="B52" s="99"/>
      <c r="C52" s="99"/>
      <c r="D52" s="99" t="s">
        <v>35</v>
      </c>
      <c r="E52" s="426"/>
      <c r="F52" s="426"/>
      <c r="G52" s="426"/>
      <c r="H52" s="426" t="s">
        <v>35</v>
      </c>
      <c r="I52" s="426"/>
    </row>
    <row r="53" spans="1:11" s="13" customFormat="1">
      <c r="B53" s="414" t="s">
        <v>519</v>
      </c>
      <c r="E53" s="18" t="s">
        <v>35</v>
      </c>
      <c r="F53" s="18"/>
      <c r="G53" s="18"/>
      <c r="H53" s="18"/>
      <c r="I53" s="18" t="s">
        <v>35</v>
      </c>
    </row>
    <row r="54" spans="1:11" s="13" customFormat="1">
      <c r="B54" s="829" t="s">
        <v>504</v>
      </c>
      <c r="C54" s="830">
        <v>181491.91099999999</v>
      </c>
      <c r="D54" s="830">
        <v>181791</v>
      </c>
      <c r="E54" s="830"/>
      <c r="F54" s="830"/>
      <c r="G54" s="830">
        <v>184597.70600000001</v>
      </c>
      <c r="H54" s="830">
        <v>182824</v>
      </c>
      <c r="I54" s="831"/>
    </row>
    <row r="55" spans="1:11">
      <c r="A55" s="23"/>
      <c r="B55" s="20" t="s">
        <v>508</v>
      </c>
      <c r="C55" s="421">
        <v>191966.266</v>
      </c>
      <c r="D55" s="421">
        <v>192265</v>
      </c>
      <c r="E55" s="421"/>
      <c r="F55" s="421"/>
      <c r="G55" s="421">
        <v>194138.18599999999</v>
      </c>
      <c r="H55" s="421">
        <v>192366</v>
      </c>
    </row>
    <row r="56" spans="1:11">
      <c r="A56" s="13"/>
      <c r="B56" s="153" t="s">
        <v>34</v>
      </c>
      <c r="C56" s="421">
        <v>218696.49299999999</v>
      </c>
      <c r="D56" s="421">
        <v>217834</v>
      </c>
      <c r="E56" s="421"/>
      <c r="F56" s="421"/>
      <c r="G56" s="421">
        <v>216030.59</v>
      </c>
      <c r="H56" s="421">
        <v>213098</v>
      </c>
      <c r="I56" s="427"/>
    </row>
    <row r="57" spans="1:11">
      <c r="A57" s="13"/>
      <c r="B57" s="832" t="s">
        <v>516</v>
      </c>
      <c r="C57" s="786">
        <v>19.97</v>
      </c>
      <c r="D57" s="786">
        <v>20.84</v>
      </c>
      <c r="E57" s="833"/>
      <c r="F57" s="833"/>
      <c r="G57" s="786">
        <v>17.239999999999998</v>
      </c>
      <c r="H57" s="786">
        <v>17.739999999999998</v>
      </c>
      <c r="I57" s="834"/>
      <c r="J57" s="28"/>
      <c r="K57" s="28"/>
    </row>
    <row r="58" spans="1:11">
      <c r="A58" s="13"/>
      <c r="B58" s="166" t="s">
        <v>517</v>
      </c>
      <c r="C58" s="491">
        <v>21.12</v>
      </c>
      <c r="D58" s="491">
        <v>22.04</v>
      </c>
      <c r="E58" s="428"/>
      <c r="F58" s="428"/>
      <c r="G58" s="491">
        <v>18.13</v>
      </c>
      <c r="H58" s="491">
        <v>18.670000000000002</v>
      </c>
      <c r="I58" s="429"/>
      <c r="J58" s="167"/>
      <c r="K58" s="167"/>
    </row>
    <row r="59" spans="1:11">
      <c r="A59" s="13"/>
      <c r="B59" s="430" t="s">
        <v>518</v>
      </c>
      <c r="C59" s="827">
        <v>24.06</v>
      </c>
      <c r="D59" s="827">
        <v>24.97</v>
      </c>
      <c r="E59" s="431"/>
      <c r="F59" s="431"/>
      <c r="G59" s="827">
        <v>20.18</v>
      </c>
      <c r="H59" s="827">
        <v>20.68</v>
      </c>
      <c r="I59" s="432"/>
      <c r="J59" s="167"/>
      <c r="K59" s="167"/>
    </row>
    <row r="60" spans="1:11" ht="6" customHeight="1">
      <c r="A60" s="13"/>
      <c r="B60" s="166"/>
      <c r="C60" s="166"/>
      <c r="D60" s="166"/>
      <c r="E60" s="24"/>
      <c r="F60" s="24"/>
      <c r="G60" s="24"/>
      <c r="H60" s="24"/>
      <c r="I60" s="24"/>
      <c r="J60" s="433"/>
      <c r="K60" s="433"/>
    </row>
    <row r="61" spans="1:11" ht="22.5" customHeight="1">
      <c r="A61" s="13"/>
      <c r="B61" s="1208" t="s">
        <v>520</v>
      </c>
      <c r="C61" s="1208"/>
      <c r="D61" s="1208"/>
      <c r="E61" s="1208"/>
      <c r="F61" s="1208"/>
      <c r="G61" s="1208"/>
      <c r="H61" s="1208"/>
      <c r="I61" s="1208"/>
      <c r="J61" s="434"/>
      <c r="K61" s="434"/>
    </row>
    <row r="62" spans="1:11">
      <c r="A62" s="25"/>
      <c r="B62" s="1208" t="s">
        <v>521</v>
      </c>
      <c r="C62" s="1208"/>
      <c r="D62" s="1208"/>
      <c r="E62" s="1208"/>
      <c r="F62" s="1208"/>
      <c r="G62" s="1208"/>
      <c r="H62" s="1208"/>
      <c r="I62" s="1208"/>
      <c r="J62" s="434"/>
      <c r="K62" s="434"/>
    </row>
    <row r="63" spans="1:11">
      <c r="A63" s="25"/>
      <c r="B63" s="1208" t="s">
        <v>522</v>
      </c>
      <c r="C63" s="1208"/>
      <c r="D63" s="1208"/>
      <c r="E63" s="1208"/>
      <c r="F63" s="1208"/>
      <c r="G63" s="1208"/>
      <c r="H63" s="1208"/>
      <c r="I63" s="1208"/>
      <c r="J63" s="434"/>
      <c r="K63" s="434"/>
    </row>
    <row r="64" spans="1:11">
      <c r="A64" s="25"/>
      <c r="B64" s="435"/>
      <c r="C64" s="166"/>
      <c r="D64" s="166"/>
      <c r="E64" s="18"/>
      <c r="F64" s="18"/>
      <c r="G64" s="18"/>
      <c r="H64" s="18"/>
      <c r="I64" s="18"/>
      <c r="J64" s="434"/>
      <c r="K64" s="434"/>
    </row>
    <row r="65" spans="1:11">
      <c r="A65" s="25"/>
      <c r="B65" s="166"/>
      <c r="C65" s="166"/>
      <c r="D65" s="166"/>
      <c r="E65" s="18"/>
      <c r="F65" s="18"/>
      <c r="G65" s="18"/>
      <c r="H65" s="18"/>
      <c r="I65" s="18"/>
      <c r="J65" s="434"/>
      <c r="K65" s="434"/>
    </row>
    <row r="66" spans="1:11">
      <c r="A66" s="25"/>
      <c r="B66" s="166"/>
      <c r="C66" s="166"/>
      <c r="D66" s="166"/>
      <c r="E66" s="18"/>
      <c r="F66" s="18"/>
      <c r="G66" s="18"/>
      <c r="H66" s="18"/>
      <c r="I66" s="18"/>
      <c r="J66" s="434"/>
      <c r="K66" s="434"/>
    </row>
    <row r="67" spans="1:11">
      <c r="A67" s="25"/>
      <c r="B67" s="166"/>
      <c r="C67" s="166"/>
      <c r="D67" s="166"/>
      <c r="E67" s="18"/>
      <c r="F67" s="18"/>
      <c r="G67" s="18"/>
      <c r="H67" s="18"/>
      <c r="I67" s="18"/>
      <c r="J67" s="434"/>
      <c r="K67" s="434"/>
    </row>
    <row r="68" spans="1:11">
      <c r="A68" s="25"/>
      <c r="B68" s="166"/>
      <c r="C68" s="166"/>
      <c r="D68" s="166"/>
      <c r="E68" s="24"/>
      <c r="F68" s="24"/>
      <c r="G68" s="24"/>
      <c r="H68" s="24"/>
      <c r="I68" s="24"/>
      <c r="J68" s="436"/>
      <c r="K68" s="436"/>
    </row>
    <row r="69" spans="1:11">
      <c r="B69" s="166"/>
      <c r="C69" s="166"/>
      <c r="D69" s="166"/>
      <c r="E69" s="24"/>
      <c r="F69" s="24"/>
      <c r="G69" s="24"/>
      <c r="H69" s="24"/>
      <c r="I69" s="24"/>
      <c r="J69" s="436"/>
      <c r="K69" s="436"/>
    </row>
  </sheetData>
  <dataConsolidate/>
  <mergeCells count="6">
    <mergeCell ref="B61:I61"/>
    <mergeCell ref="B62:I62"/>
    <mergeCell ref="B63:I63"/>
    <mergeCell ref="B3:I3"/>
    <mergeCell ref="B7:I7"/>
    <mergeCell ref="B9:I9"/>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78F4-F348-4C88-9252-763760951E77}">
  <sheetPr codeName="Ark10"/>
  <dimension ref="A1:Q77"/>
  <sheetViews>
    <sheetView showGridLines="0" showRowColHeaders="0" zoomScaleNormal="100" zoomScaleSheetLayoutView="100" workbookViewId="0"/>
  </sheetViews>
  <sheetFormatPr baseColWidth="10" defaultColWidth="13" defaultRowHeight="11.25"/>
  <cols>
    <col min="1" max="1" width="2.7109375" style="20" customWidth="1"/>
    <col min="2" max="2" width="37.7109375" style="13" customWidth="1"/>
    <col min="3" max="4" width="15.5703125" style="13" customWidth="1"/>
    <col min="5" max="5" width="0.85546875" style="13" customWidth="1"/>
    <col min="6" max="6" width="15.5703125" style="20" customWidth="1"/>
    <col min="7" max="7" width="0.85546875" style="20" customWidth="1"/>
    <col min="8" max="8" width="15.5703125" style="20" customWidth="1"/>
    <col min="9" max="9" width="1.28515625" style="20" customWidth="1"/>
    <col min="10" max="11" width="15.5703125" style="20" customWidth="1"/>
    <col min="12" max="12" width="9.28515625" style="20" customWidth="1"/>
    <col min="13" max="13" width="13" style="185"/>
    <col min="14" max="14" width="13" style="20"/>
    <col min="15" max="15" width="34.140625" style="20" bestFit="1" customWidth="1"/>
    <col min="16" max="16384" width="13" style="20"/>
  </cols>
  <sheetData>
    <row r="1" spans="1:13" s="11" customFormat="1" ht="11.25" customHeight="1">
      <c r="A1" s="8"/>
      <c r="B1" s="8"/>
      <c r="C1" s="8"/>
      <c r="D1" s="9"/>
      <c r="E1" s="9"/>
      <c r="F1" s="9"/>
      <c r="G1" s="9"/>
      <c r="H1" s="10"/>
      <c r="I1" s="10"/>
      <c r="J1" s="10"/>
      <c r="K1" s="10"/>
      <c r="M1" s="182"/>
    </row>
    <row r="2" spans="1:13" s="11" customFormat="1" ht="5.25" customHeight="1">
      <c r="A2" s="8"/>
      <c r="B2" s="8"/>
      <c r="C2" s="8"/>
      <c r="D2" s="9"/>
      <c r="E2" s="9"/>
      <c r="F2" s="9"/>
      <c r="G2" s="9"/>
      <c r="H2" s="10"/>
      <c r="I2" s="10"/>
      <c r="J2" s="10"/>
      <c r="K2" s="10"/>
      <c r="M2" s="182"/>
    </row>
    <row r="3" spans="1:13" s="13" customFormat="1" ht="12.75" customHeight="1">
      <c r="A3" s="12"/>
      <c r="B3" s="1204" t="s">
        <v>287</v>
      </c>
      <c r="C3" s="1204"/>
      <c r="D3" s="1204"/>
      <c r="E3" s="1204"/>
      <c r="F3" s="1204"/>
      <c r="G3" s="1204"/>
      <c r="H3" s="1204"/>
      <c r="I3" s="1204"/>
      <c r="J3" s="1204"/>
      <c r="K3" s="1204"/>
      <c r="M3" s="183"/>
    </row>
    <row r="4" spans="1:13" s="11" customFormat="1" ht="5.25" customHeight="1">
      <c r="A4" s="8"/>
      <c r="B4" s="8"/>
      <c r="C4" s="8"/>
      <c r="D4" s="9"/>
      <c r="E4" s="9"/>
      <c r="F4" s="9"/>
      <c r="G4" s="9"/>
      <c r="H4" s="10"/>
      <c r="I4" s="10"/>
      <c r="J4" s="10"/>
      <c r="K4" s="10"/>
      <c r="M4" s="184"/>
    </row>
    <row r="5" spans="1:13" s="13" customFormat="1" ht="15.75">
      <c r="B5" s="15" t="s">
        <v>523</v>
      </c>
      <c r="C5" s="188"/>
      <c r="D5" s="18"/>
      <c r="E5" s="18"/>
      <c r="F5" s="18"/>
      <c r="G5" s="18"/>
      <c r="H5" s="18"/>
      <c r="I5" s="18"/>
      <c r="J5" s="18"/>
      <c r="K5" s="18"/>
    </row>
    <row r="6" spans="1:13" s="13" customFormat="1">
      <c r="D6" s="18"/>
      <c r="E6" s="18"/>
      <c r="F6" s="18"/>
      <c r="G6" s="18"/>
      <c r="H6" s="18"/>
      <c r="I6" s="18"/>
      <c r="J6" s="18"/>
      <c r="K6" s="18"/>
    </row>
    <row r="7" spans="1:13" s="13" customFormat="1" ht="11.25" customHeight="1">
      <c r="B7" s="414" t="s">
        <v>34</v>
      </c>
      <c r="F7" s="1214" t="s">
        <v>524</v>
      </c>
      <c r="G7" s="1216"/>
      <c r="H7" s="1216"/>
      <c r="J7" s="1214" t="s">
        <v>525</v>
      </c>
      <c r="K7" s="1215"/>
    </row>
    <row r="8" spans="1:13" s="13" customFormat="1">
      <c r="B8" s="166"/>
      <c r="E8" s="119"/>
      <c r="F8" s="119" t="s">
        <v>484</v>
      </c>
      <c r="G8" s="119"/>
      <c r="H8" s="119" t="s">
        <v>486</v>
      </c>
      <c r="J8" s="119" t="s">
        <v>484</v>
      </c>
      <c r="K8" s="119" t="s">
        <v>486</v>
      </c>
    </row>
    <row r="9" spans="1:13" s="13" customFormat="1">
      <c r="B9" s="437" t="s">
        <v>290</v>
      </c>
      <c r="C9" s="835"/>
      <c r="D9" s="835"/>
      <c r="E9" s="835"/>
      <c r="F9" s="171">
        <v>2022</v>
      </c>
      <c r="G9" s="171"/>
      <c r="H9" s="171">
        <v>2021</v>
      </c>
      <c r="I9" s="171"/>
      <c r="J9" s="171">
        <v>2022</v>
      </c>
      <c r="K9" s="171">
        <v>2021</v>
      </c>
    </row>
    <row r="10" spans="1:13" s="13" customFormat="1" ht="11.25" customHeight="1">
      <c r="B10" s="789" t="s">
        <v>472</v>
      </c>
      <c r="C10" s="438"/>
      <c r="D10" s="438"/>
      <c r="E10" s="438"/>
      <c r="F10" s="438">
        <v>4527</v>
      </c>
      <c r="G10" s="438"/>
      <c r="H10" s="438">
        <v>4527</v>
      </c>
      <c r="I10" s="438"/>
      <c r="J10" s="438">
        <v>1068.693</v>
      </c>
      <c r="K10" s="438">
        <v>1068.693</v>
      </c>
    </row>
    <row r="11" spans="1:13" s="13" customFormat="1" ht="11.25" customHeight="1">
      <c r="B11" s="166" t="s">
        <v>526</v>
      </c>
      <c r="C11" s="438"/>
      <c r="D11" s="438"/>
      <c r="E11" s="438"/>
      <c r="F11" s="438">
        <v>31621</v>
      </c>
      <c r="G11" s="438"/>
      <c r="H11" s="438">
        <v>34406</v>
      </c>
      <c r="I11" s="438"/>
      <c r="J11" s="438">
        <f>2625.895+3023.953</f>
        <v>5649.848</v>
      </c>
      <c r="K11" s="438">
        <v>5717.0510000000004</v>
      </c>
    </row>
    <row r="12" spans="1:13" s="13" customFormat="1" ht="11.25" customHeight="1">
      <c r="B12" s="1072" t="s">
        <v>476</v>
      </c>
      <c r="C12" s="1073"/>
      <c r="D12" s="1073"/>
      <c r="E12" s="1073"/>
      <c r="F12" s="1073">
        <v>36148.372000000003</v>
      </c>
      <c r="G12" s="1073"/>
      <c r="H12" s="1073">
        <v>38933</v>
      </c>
      <c r="I12" s="1073"/>
      <c r="J12" s="1073">
        <v>6718.5410000000002</v>
      </c>
      <c r="K12" s="1073">
        <v>6785.7440000000006</v>
      </c>
    </row>
    <row r="13" spans="1:13" s="13" customFormat="1" ht="11.25" customHeight="1">
      <c r="B13" s="166" t="s">
        <v>493</v>
      </c>
      <c r="C13" s="438"/>
      <c r="D13" s="438"/>
      <c r="E13" s="438"/>
      <c r="F13" s="438"/>
      <c r="G13" s="438"/>
      <c r="H13" s="438"/>
      <c r="I13" s="438"/>
      <c r="J13" s="438"/>
      <c r="K13" s="438"/>
    </row>
    <row r="14" spans="1:13" s="13" customFormat="1" ht="11.25" customHeight="1">
      <c r="B14" s="176" t="s">
        <v>527</v>
      </c>
      <c r="C14" s="438"/>
      <c r="D14" s="438"/>
      <c r="E14" s="438"/>
      <c r="F14" s="438"/>
      <c r="G14" s="438"/>
      <c r="H14" s="438"/>
      <c r="I14" s="438"/>
      <c r="J14" s="438">
        <v>-78.989000000000004</v>
      </c>
      <c r="K14" s="438">
        <v>-77.513000000000005</v>
      </c>
    </row>
    <row r="15" spans="1:13" s="13" customFormat="1" ht="11.25" customHeight="1">
      <c r="B15" s="176" t="s">
        <v>499</v>
      </c>
      <c r="C15" s="438"/>
      <c r="D15" s="438"/>
      <c r="E15" s="438"/>
      <c r="F15" s="438">
        <v>-966.49400000000003</v>
      </c>
      <c r="G15" s="438"/>
      <c r="H15" s="438">
        <v>-1046</v>
      </c>
      <c r="I15" s="438"/>
      <c r="J15" s="438"/>
      <c r="K15" s="438"/>
    </row>
    <row r="16" spans="1:13" s="13" customFormat="1" ht="11.25" customHeight="1">
      <c r="B16" s="1219" t="s">
        <v>528</v>
      </c>
      <c r="C16" s="1219"/>
      <c r="D16" s="1219"/>
      <c r="E16" s="438"/>
      <c r="F16" s="438">
        <v>-420.404</v>
      </c>
      <c r="G16" s="438"/>
      <c r="H16" s="438">
        <v>-341</v>
      </c>
      <c r="I16" s="438"/>
      <c r="J16" s="438">
        <v>-14.010999999999999</v>
      </c>
      <c r="K16" s="438">
        <v>-15.795999999999999</v>
      </c>
    </row>
    <row r="17" spans="1:17" s="13" customFormat="1" ht="11.25" customHeight="1">
      <c r="B17" s="1217" t="s">
        <v>502</v>
      </c>
      <c r="C17" s="1217"/>
      <c r="D17" s="1217"/>
      <c r="E17" s="438"/>
      <c r="F17" s="438">
        <v>-34.892000000000003</v>
      </c>
      <c r="G17" s="438"/>
      <c r="H17" s="438">
        <v>23</v>
      </c>
      <c r="I17" s="438"/>
      <c r="J17" s="438"/>
      <c r="K17" s="438"/>
    </row>
    <row r="18" spans="1:17" s="13" customFormat="1">
      <c r="B18" s="1218" t="s">
        <v>503</v>
      </c>
      <c r="C18" s="1218"/>
      <c r="D18" s="1218"/>
      <c r="E18" s="438"/>
      <c r="F18" s="438">
        <v>-30.477</v>
      </c>
      <c r="G18" s="438"/>
      <c r="H18" s="438">
        <v>-18</v>
      </c>
      <c r="I18" s="438"/>
      <c r="J18" s="438"/>
      <c r="K18" s="438"/>
    </row>
    <row r="19" spans="1:17" s="13" customFormat="1" ht="11.25" customHeight="1">
      <c r="B19" s="439" t="s">
        <v>529</v>
      </c>
      <c r="C19" s="438"/>
      <c r="D19" s="438"/>
      <c r="E19" s="438"/>
      <c r="F19" s="438"/>
      <c r="G19" s="438"/>
      <c r="H19" s="438">
        <v>-2843</v>
      </c>
      <c r="I19" s="438"/>
      <c r="J19" s="438"/>
      <c r="K19" s="438"/>
    </row>
    <row r="20" spans="1:17" s="13" customFormat="1" ht="11.25" customHeight="1">
      <c r="B20" s="789" t="s">
        <v>530</v>
      </c>
      <c r="C20" s="1073"/>
      <c r="D20" s="1073"/>
      <c r="E20" s="1073"/>
      <c r="F20" s="1073">
        <v>34696</v>
      </c>
      <c r="G20" s="1073"/>
      <c r="H20" s="1073">
        <v>34708</v>
      </c>
      <c r="I20" s="1073"/>
      <c r="J20" s="1073">
        <v>6625.5410000000002</v>
      </c>
      <c r="K20" s="1073">
        <v>6692.4350000000004</v>
      </c>
      <c r="M20" s="173"/>
      <c r="O20" s="790"/>
      <c r="P20" s="790"/>
      <c r="Q20" s="790"/>
    </row>
    <row r="21" spans="1:17" s="13" customFormat="1" ht="11.25" customHeight="1">
      <c r="B21" s="789" t="s">
        <v>470</v>
      </c>
      <c r="C21" s="1073"/>
      <c r="D21" s="1073"/>
      <c r="E21" s="1073"/>
      <c r="F21" s="1073"/>
      <c r="G21" s="1073"/>
      <c r="H21" s="1073"/>
      <c r="I21" s="1073"/>
      <c r="J21" s="1073">
        <v>700</v>
      </c>
      <c r="K21" s="1073">
        <v>700</v>
      </c>
      <c r="O21" s="790"/>
      <c r="P21" s="790"/>
      <c r="Q21" s="790"/>
    </row>
    <row r="22" spans="1:17" s="13" customFormat="1" ht="11.25" customHeight="1">
      <c r="B22" s="789" t="s">
        <v>508</v>
      </c>
      <c r="C22" s="1073"/>
      <c r="D22" s="1073"/>
      <c r="E22" s="1073"/>
      <c r="F22" s="1073">
        <v>34696</v>
      </c>
      <c r="G22" s="1073"/>
      <c r="H22" s="1073">
        <v>34708</v>
      </c>
      <c r="I22" s="1073"/>
      <c r="J22" s="1073">
        <v>7325.5410000000002</v>
      </c>
      <c r="K22" s="1073">
        <v>7392.4350000000004</v>
      </c>
      <c r="O22" s="790"/>
      <c r="P22" s="790"/>
      <c r="Q22" s="790"/>
    </row>
    <row r="23" spans="1:17" s="13" customFormat="1" ht="11.25" customHeight="1">
      <c r="B23" s="789" t="s">
        <v>531</v>
      </c>
      <c r="C23" s="1073"/>
      <c r="D23" s="1073"/>
      <c r="E23" s="1073"/>
      <c r="F23" s="1073">
        <v>5200</v>
      </c>
      <c r="G23" s="1073"/>
      <c r="H23" s="1073">
        <v>5200</v>
      </c>
      <c r="I23" s="1073"/>
      <c r="J23" s="1073">
        <v>900</v>
      </c>
      <c r="K23" s="1073">
        <v>900</v>
      </c>
      <c r="O23" s="790"/>
      <c r="P23" s="790"/>
      <c r="Q23" s="790"/>
    </row>
    <row r="24" spans="1:17" s="13" customFormat="1" ht="11.25" customHeight="1">
      <c r="B24" s="789" t="s">
        <v>34</v>
      </c>
      <c r="C24" s="438"/>
      <c r="D24" s="438"/>
      <c r="E24" s="438"/>
      <c r="F24" s="438">
        <v>39896</v>
      </c>
      <c r="G24" s="438"/>
      <c r="H24" s="438">
        <v>39908</v>
      </c>
      <c r="I24" s="438"/>
      <c r="J24" s="438">
        <v>8225.5410000000011</v>
      </c>
      <c r="K24" s="438">
        <v>8292.4350000000013</v>
      </c>
      <c r="O24" s="790"/>
      <c r="P24" s="790"/>
      <c r="Q24" s="790"/>
    </row>
    <row r="25" spans="1:17" s="13" customFormat="1" ht="11.25" customHeight="1">
      <c r="B25" s="789" t="s">
        <v>397</v>
      </c>
      <c r="C25" s="1073"/>
      <c r="D25" s="1073"/>
      <c r="E25" s="1073"/>
      <c r="F25" s="1073">
        <v>185514</v>
      </c>
      <c r="G25" s="1073"/>
      <c r="H25" s="1073">
        <v>185640</v>
      </c>
      <c r="I25" s="1073"/>
      <c r="J25" s="1073">
        <v>42191.053999999996</v>
      </c>
      <c r="K25" s="1073">
        <v>39849.716</v>
      </c>
      <c r="O25" s="790"/>
      <c r="P25" s="790"/>
      <c r="Q25" s="790"/>
    </row>
    <row r="26" spans="1:17" s="13" customFormat="1" ht="11.25" customHeight="1">
      <c r="A26" s="20"/>
      <c r="B26" s="789" t="s">
        <v>514</v>
      </c>
      <c r="C26" s="1073"/>
      <c r="D26" s="1073"/>
      <c r="E26" s="1073"/>
      <c r="F26" s="1073">
        <v>14841</v>
      </c>
      <c r="G26" s="1073"/>
      <c r="H26" s="1073">
        <v>14851</v>
      </c>
      <c r="I26" s="1073"/>
      <c r="J26" s="1073">
        <v>3375.2843199999998</v>
      </c>
      <c r="K26" s="1073">
        <v>3187.9772800000001</v>
      </c>
      <c r="O26" s="790"/>
      <c r="P26" s="790"/>
      <c r="Q26" s="790"/>
    </row>
    <row r="27" spans="1:17" ht="11.25" customHeight="1">
      <c r="B27" s="789" t="s">
        <v>532</v>
      </c>
      <c r="C27" s="440"/>
      <c r="D27" s="440"/>
      <c r="E27" s="440"/>
      <c r="F27" s="492">
        <v>18.7</v>
      </c>
      <c r="G27" s="440"/>
      <c r="H27" s="492">
        <v>18.696401637578109</v>
      </c>
      <c r="I27" s="492"/>
      <c r="J27" s="492">
        <v>15.703663150960868</v>
      </c>
      <c r="K27" s="492">
        <v>16.794184932208804</v>
      </c>
      <c r="M27" s="20"/>
      <c r="O27" s="791"/>
      <c r="P27" s="791"/>
      <c r="Q27" s="791"/>
    </row>
    <row r="28" spans="1:17" ht="11.25" customHeight="1">
      <c r="B28" s="415" t="s">
        <v>533</v>
      </c>
      <c r="C28" s="440"/>
      <c r="D28" s="440"/>
      <c r="E28" s="440"/>
      <c r="F28" s="492">
        <v>18.7</v>
      </c>
      <c r="G28" s="440"/>
      <c r="H28" s="492">
        <v>18.696401637578109</v>
      </c>
      <c r="I28" s="492"/>
      <c r="J28" s="492">
        <v>17.362782641078368</v>
      </c>
      <c r="K28" s="492">
        <v>18.550784653019861</v>
      </c>
      <c r="M28" s="1"/>
      <c r="N28" s="1"/>
      <c r="O28" s="990"/>
      <c r="P28" s="990"/>
      <c r="Q28" s="791"/>
    </row>
    <row r="29" spans="1:17" ht="11.25" customHeight="1">
      <c r="B29" s="441" t="s">
        <v>534</v>
      </c>
      <c r="C29" s="442"/>
      <c r="D29" s="442"/>
      <c r="E29" s="835"/>
      <c r="F29" s="828">
        <v>21.5</v>
      </c>
      <c r="G29" s="442"/>
      <c r="H29" s="828">
        <v>21.497522085757382</v>
      </c>
      <c r="I29" s="828"/>
      <c r="J29" s="828">
        <v>19.495936271229443</v>
      </c>
      <c r="K29" s="828">
        <v>20.809270008348367</v>
      </c>
      <c r="M29" s="20"/>
      <c r="O29" s="791"/>
      <c r="P29" s="791"/>
      <c r="Q29" s="791"/>
    </row>
    <row r="30" spans="1:17" s="13" customFormat="1">
      <c r="B30" s="176"/>
      <c r="C30" s="26"/>
      <c r="D30" s="26"/>
      <c r="E30" s="26"/>
      <c r="F30" s="443"/>
      <c r="G30" s="443"/>
      <c r="H30" s="26"/>
      <c r="I30" s="26"/>
      <c r="J30" s="26"/>
      <c r="K30" s="26"/>
      <c r="M30" s="444"/>
      <c r="O30" s="792"/>
      <c r="P30" s="790"/>
      <c r="Q30" s="790"/>
    </row>
    <row r="31" spans="1:17" s="13" customFormat="1" ht="11.25" customHeight="1">
      <c r="B31" s="20"/>
      <c r="M31" s="187"/>
      <c r="O31" s="790"/>
      <c r="P31" s="790"/>
      <c r="Q31" s="790"/>
    </row>
    <row r="32" spans="1:17" s="13" customFormat="1" ht="11.25" customHeight="1">
      <c r="M32" s="187"/>
      <c r="O32" s="790"/>
      <c r="P32" s="790"/>
      <c r="Q32" s="790"/>
    </row>
    <row r="33" spans="1:17" s="13" customFormat="1" ht="15.75">
      <c r="A33" s="13" t="s">
        <v>35</v>
      </c>
      <c r="B33" s="1211" t="s">
        <v>535</v>
      </c>
      <c r="C33" s="1211"/>
      <c r="D33" s="1211"/>
      <c r="E33" s="1211"/>
      <c r="F33" s="1211"/>
      <c r="G33" s="1211"/>
      <c r="H33" s="1211"/>
      <c r="I33" s="1211"/>
      <c r="J33" s="1212"/>
      <c r="K33" s="1212"/>
      <c r="M33" s="187"/>
      <c r="O33" s="790"/>
      <c r="P33" s="790"/>
      <c r="Q33" s="790"/>
    </row>
    <row r="34" spans="1:17" s="13" customFormat="1" ht="11.25" customHeight="1">
      <c r="B34" s="189"/>
      <c r="C34" s="189"/>
      <c r="D34" s="189"/>
      <c r="E34" s="189"/>
      <c r="F34" s="189"/>
      <c r="G34" s="189"/>
      <c r="H34" s="189"/>
      <c r="I34" s="189"/>
      <c r="J34" s="189"/>
      <c r="K34" s="189"/>
      <c r="M34" s="187"/>
    </row>
    <row r="35" spans="1:17" s="13" customFormat="1" ht="11.25" customHeight="1">
      <c r="B35" s="164"/>
      <c r="C35" s="1213" t="s">
        <v>536</v>
      </c>
      <c r="D35" s="1213"/>
      <c r="E35" s="1213"/>
      <c r="F35" s="1213"/>
      <c r="G35" s="733"/>
      <c r="H35" s="1213" t="s">
        <v>525</v>
      </c>
      <c r="I35" s="1213"/>
      <c r="J35" s="1213"/>
      <c r="K35" s="1213"/>
      <c r="M35" s="187"/>
    </row>
    <row r="36" spans="1:17" s="13" customFormat="1">
      <c r="B36" s="166"/>
      <c r="C36" s="119" t="s">
        <v>537</v>
      </c>
      <c r="D36" s="119" t="s">
        <v>538</v>
      </c>
      <c r="E36" s="119"/>
      <c r="F36" s="119" t="s">
        <v>539</v>
      </c>
      <c r="G36" s="119"/>
      <c r="H36" s="119" t="s">
        <v>537</v>
      </c>
      <c r="I36" s="119"/>
      <c r="J36" s="119" t="s">
        <v>538</v>
      </c>
      <c r="K36" s="119" t="s">
        <v>539</v>
      </c>
    </row>
    <row r="37" spans="1:17" s="13" customFormat="1">
      <c r="B37" s="170" t="s">
        <v>290</v>
      </c>
      <c r="C37" s="171" t="s">
        <v>540</v>
      </c>
      <c r="D37" s="171" t="s">
        <v>541</v>
      </c>
      <c r="E37" s="171"/>
      <c r="F37" s="171" t="s">
        <v>542</v>
      </c>
      <c r="G37" s="171"/>
      <c r="H37" s="171" t="s">
        <v>540</v>
      </c>
      <c r="I37" s="171"/>
      <c r="J37" s="171" t="s">
        <v>541</v>
      </c>
      <c r="K37" s="171" t="s">
        <v>542</v>
      </c>
    </row>
    <row r="38" spans="1:17" s="13" customFormat="1">
      <c r="B38" s="166" t="s">
        <v>543</v>
      </c>
      <c r="C38" s="704"/>
      <c r="D38" s="704"/>
      <c r="E38" s="704"/>
      <c r="F38" s="704"/>
      <c r="G38" s="704"/>
      <c r="H38" s="704"/>
      <c r="I38" s="172"/>
      <c r="J38" s="172"/>
      <c r="K38" s="172"/>
    </row>
    <row r="39" spans="1:17" s="13" customFormat="1">
      <c r="B39" s="176" t="s">
        <v>544</v>
      </c>
      <c r="C39" s="26">
        <v>358.22500000000002</v>
      </c>
      <c r="D39" s="26">
        <v>113.259</v>
      </c>
      <c r="E39" s="26">
        <v>113.259</v>
      </c>
      <c r="F39" s="26">
        <v>9.0607199999999999</v>
      </c>
      <c r="G39" s="26"/>
      <c r="H39" s="26"/>
      <c r="I39" s="26"/>
      <c r="J39" s="177"/>
      <c r="K39" s="177"/>
    </row>
    <row r="40" spans="1:17" s="13" customFormat="1">
      <c r="B40" s="176" t="s">
        <v>545</v>
      </c>
      <c r="C40" s="26">
        <v>762490.17799999996</v>
      </c>
      <c r="D40" s="26">
        <v>161234.26</v>
      </c>
      <c r="E40" s="26">
        <v>161234.26</v>
      </c>
      <c r="F40" s="26">
        <v>12898.740800000001</v>
      </c>
      <c r="G40" s="26"/>
      <c r="H40" s="26"/>
      <c r="I40" s="26"/>
      <c r="J40" s="177"/>
      <c r="K40" s="177"/>
    </row>
    <row r="41" spans="1:17" s="13" customFormat="1">
      <c r="B41" s="1074" t="s">
        <v>546</v>
      </c>
      <c r="C41" s="1075">
        <v>762848.40299999993</v>
      </c>
      <c r="D41" s="1075">
        <v>161347.519</v>
      </c>
      <c r="E41" s="1075"/>
      <c r="F41" s="1075">
        <v>12907.801520000001</v>
      </c>
      <c r="G41" s="1075"/>
      <c r="H41" s="1075"/>
      <c r="I41" s="1075"/>
      <c r="J41" s="1075"/>
      <c r="K41" s="1075"/>
    </row>
    <row r="42" spans="1:17" s="13" customFormat="1">
      <c r="B42" s="166" t="s">
        <v>114</v>
      </c>
      <c r="C42" s="705"/>
      <c r="D42" s="26"/>
      <c r="E42" s="26"/>
      <c r="F42" s="26">
        <v>0</v>
      </c>
      <c r="G42" s="26"/>
      <c r="H42" s="705"/>
      <c r="I42" s="705"/>
      <c r="J42" s="177"/>
      <c r="K42" s="177"/>
    </row>
    <row r="43" spans="1:17" s="13" customFormat="1">
      <c r="B43" s="166" t="s">
        <v>547</v>
      </c>
      <c r="C43" s="705"/>
      <c r="D43" s="26"/>
      <c r="E43" s="26"/>
      <c r="F43" s="26"/>
      <c r="G43" s="26"/>
      <c r="H43" s="705">
        <v>3505.453</v>
      </c>
      <c r="I43" s="705"/>
      <c r="J43" s="705">
        <v>153.702</v>
      </c>
      <c r="K43" s="177">
        <v>12.29616</v>
      </c>
    </row>
    <row r="44" spans="1:17" s="13" customFormat="1">
      <c r="B44" s="176" t="s">
        <v>548</v>
      </c>
      <c r="C44" s="705">
        <v>7890.8069999999998</v>
      </c>
      <c r="D44" s="26">
        <v>1578.1610000000001</v>
      </c>
      <c r="E44" s="26">
        <v>1578.1610000000001</v>
      </c>
      <c r="F44" s="26">
        <v>126.25288</v>
      </c>
      <c r="G44" s="26"/>
      <c r="H44" s="705">
        <v>12049.558999999999</v>
      </c>
      <c r="I44" s="705"/>
      <c r="J44" s="705">
        <v>1472.6769999999999</v>
      </c>
      <c r="K44" s="177">
        <v>117.81416</v>
      </c>
    </row>
    <row r="45" spans="1:17" s="13" customFormat="1">
      <c r="A45" s="20"/>
      <c r="B45" s="176" t="s">
        <v>544</v>
      </c>
      <c r="C45" s="705">
        <v>20070.577000000001</v>
      </c>
      <c r="D45" s="26">
        <v>5529.6530000000002</v>
      </c>
      <c r="E45" s="26">
        <v>5529.6530000000002</v>
      </c>
      <c r="F45" s="26">
        <v>442.37224000000003</v>
      </c>
      <c r="G45" s="26"/>
      <c r="H45" s="705"/>
      <c r="I45" s="705"/>
      <c r="J45" s="705"/>
      <c r="K45" s="177">
        <v>0</v>
      </c>
    </row>
    <row r="46" spans="1:17" s="13" customFormat="1">
      <c r="A46" s="20"/>
      <c r="B46" s="176" t="s">
        <v>549</v>
      </c>
      <c r="C46" s="705">
        <v>444.18700000000001</v>
      </c>
      <c r="D46" s="26">
        <v>333.14100000000002</v>
      </c>
      <c r="E46" s="26">
        <v>333.14100000000002</v>
      </c>
      <c r="F46" s="26">
        <v>26.651280000000003</v>
      </c>
      <c r="G46" s="26"/>
      <c r="H46" s="705">
        <v>8643.8240000000005</v>
      </c>
      <c r="I46" s="705"/>
      <c r="J46" s="705">
        <v>3297.402</v>
      </c>
      <c r="K46" s="177">
        <v>263.79216000000002</v>
      </c>
    </row>
    <row r="47" spans="1:17" s="13" customFormat="1">
      <c r="A47" s="20"/>
      <c r="B47" s="176" t="s">
        <v>545</v>
      </c>
      <c r="C47" s="705">
        <v>712.92100000000005</v>
      </c>
      <c r="D47" s="26">
        <v>254.12799999999999</v>
      </c>
      <c r="E47" s="26">
        <v>254.12799999999999</v>
      </c>
      <c r="F47" s="26">
        <v>20.33024</v>
      </c>
      <c r="G47" s="26"/>
      <c r="H47" s="705">
        <v>108860.803</v>
      </c>
      <c r="I47" s="705"/>
      <c r="J47" s="705">
        <v>33129.923999999999</v>
      </c>
      <c r="K47" s="177">
        <v>2650.39392</v>
      </c>
    </row>
    <row r="48" spans="1:17" s="13" customFormat="1">
      <c r="A48" s="20"/>
      <c r="B48" s="176" t="s">
        <v>469</v>
      </c>
      <c r="C48" s="705"/>
      <c r="D48" s="26"/>
      <c r="E48" s="26"/>
      <c r="F48" s="26"/>
      <c r="G48" s="26"/>
      <c r="H48" s="705">
        <v>424.709</v>
      </c>
      <c r="I48" s="705"/>
      <c r="J48" s="705">
        <v>468.03399999999999</v>
      </c>
      <c r="K48" s="177">
        <v>37.442720000000001</v>
      </c>
    </row>
    <row r="49" spans="1:13" s="13" customFormat="1">
      <c r="A49" s="20"/>
      <c r="B49" s="176" t="s">
        <v>452</v>
      </c>
      <c r="C49" s="705">
        <v>3188.154</v>
      </c>
      <c r="D49" s="26">
        <v>7730.518</v>
      </c>
      <c r="E49" s="26">
        <v>7730.518</v>
      </c>
      <c r="F49" s="26">
        <v>618.44144000000006</v>
      </c>
      <c r="G49" s="26"/>
      <c r="H49" s="705">
        <v>814.30899999999997</v>
      </c>
      <c r="I49" s="705"/>
      <c r="J49" s="705">
        <v>872.29700000000003</v>
      </c>
      <c r="K49" s="177">
        <v>69.783760000000001</v>
      </c>
    </row>
    <row r="50" spans="1:13" s="13" customFormat="1">
      <c r="A50" s="20"/>
      <c r="B50" s="1072" t="s">
        <v>550</v>
      </c>
      <c r="C50" s="1076">
        <v>32306.646000000001</v>
      </c>
      <c r="D50" s="1076">
        <v>15425.600999999999</v>
      </c>
      <c r="E50" s="1076"/>
      <c r="F50" s="1076">
        <v>1234.04808</v>
      </c>
      <c r="G50" s="1076"/>
      <c r="H50" s="1076">
        <v>134298.65700000001</v>
      </c>
      <c r="I50" s="1076"/>
      <c r="J50" s="1076">
        <v>39394.036</v>
      </c>
      <c r="K50" s="1076">
        <v>3151.52288</v>
      </c>
    </row>
    <row r="51" spans="1:13" s="13" customFormat="1">
      <c r="A51" s="20"/>
      <c r="B51" s="1072" t="s">
        <v>551</v>
      </c>
      <c r="C51" s="1076">
        <v>795155.04899999988</v>
      </c>
      <c r="D51" s="1076">
        <v>176773.12</v>
      </c>
      <c r="E51" s="1076"/>
      <c r="F51" s="1076">
        <v>14141.8496</v>
      </c>
      <c r="G51" s="1076"/>
      <c r="H51" s="1076">
        <v>134298.65700000001</v>
      </c>
      <c r="I51" s="1076"/>
      <c r="J51" s="1076">
        <v>39394.036</v>
      </c>
      <c r="K51" s="1076">
        <v>3151.52288</v>
      </c>
    </row>
    <row r="52" spans="1:13" s="13" customFormat="1">
      <c r="A52" s="22"/>
      <c r="B52" s="193" t="s">
        <v>552</v>
      </c>
      <c r="C52" s="194"/>
      <c r="D52" s="26"/>
      <c r="E52" s="26"/>
      <c r="F52" s="26">
        <v>0</v>
      </c>
      <c r="G52" s="26"/>
      <c r="H52" s="194"/>
      <c r="I52" s="194"/>
      <c r="J52" s="26">
        <v>23.308</v>
      </c>
      <c r="K52" s="26">
        <v>1.8646400000000001</v>
      </c>
    </row>
    <row r="53" spans="1:13" s="13" customFormat="1">
      <c r="A53" s="22"/>
      <c r="B53" s="166" t="s">
        <v>214</v>
      </c>
      <c r="C53" s="194"/>
      <c r="D53" s="26">
        <v>8741.1204249999992</v>
      </c>
      <c r="E53" s="26"/>
      <c r="F53" s="26">
        <v>699.28963399999998</v>
      </c>
      <c r="G53" s="26"/>
      <c r="H53" s="194"/>
      <c r="I53" s="194"/>
      <c r="J53" s="26">
        <v>2773.71</v>
      </c>
      <c r="K53" s="26">
        <v>221.89680000000001</v>
      </c>
    </row>
    <row r="54" spans="1:13">
      <c r="A54" s="25"/>
      <c r="B54" s="1077" t="s">
        <v>553</v>
      </c>
      <c r="C54" s="1078"/>
      <c r="D54" s="1075">
        <v>185514.240425</v>
      </c>
      <c r="E54" s="1075"/>
      <c r="F54" s="1075">
        <v>14841.139234</v>
      </c>
      <c r="G54" s="1075"/>
      <c r="H54" s="1078"/>
      <c r="I54" s="1078"/>
      <c r="J54" s="1075">
        <v>42191.053999999996</v>
      </c>
      <c r="K54" s="1075">
        <v>3375.2843199999998</v>
      </c>
      <c r="L54" s="13"/>
      <c r="M54" s="13"/>
    </row>
    <row r="55" spans="1:13" s="13" customFormat="1" ht="6" customHeight="1">
      <c r="B55" s="164"/>
      <c r="C55" s="164"/>
      <c r="D55" s="164"/>
      <c r="E55" s="164"/>
      <c r="F55" s="190"/>
      <c r="G55" s="190"/>
      <c r="H55" s="165"/>
      <c r="I55" s="165"/>
      <c r="J55" s="165"/>
      <c r="K55" s="165"/>
      <c r="M55" s="187"/>
    </row>
    <row r="56" spans="1:13" s="13" customFormat="1" ht="11.25" customHeight="1">
      <c r="B56" s="338"/>
      <c r="C56" s="167"/>
      <c r="D56" s="167"/>
      <c r="E56" s="167"/>
      <c r="F56" s="191"/>
      <c r="G56" s="191"/>
      <c r="H56" s="167"/>
      <c r="I56" s="167"/>
      <c r="J56" s="167"/>
      <c r="K56" s="167"/>
      <c r="M56" s="187"/>
    </row>
    <row r="57" spans="1:13" s="13" customFormat="1" ht="11.25" customHeight="1">
      <c r="B57" s="166"/>
      <c r="C57" s="167"/>
      <c r="D57" s="167"/>
      <c r="E57" s="167"/>
      <c r="F57" s="38"/>
      <c r="G57" s="38"/>
      <c r="H57" s="167"/>
      <c r="I57" s="167"/>
      <c r="J57" s="167"/>
      <c r="K57" s="167"/>
      <c r="M57" s="187"/>
    </row>
    <row r="58" spans="1:13" s="13" customFormat="1">
      <c r="A58" s="13" t="s">
        <v>35</v>
      </c>
      <c r="B58" s="166"/>
      <c r="C58" s="167"/>
      <c r="D58" s="167"/>
      <c r="E58" s="167"/>
      <c r="F58" s="191"/>
      <c r="G58" s="191"/>
      <c r="H58" s="167"/>
      <c r="I58" s="167"/>
      <c r="J58" s="167"/>
      <c r="K58" s="167"/>
      <c r="M58" s="187"/>
    </row>
    <row r="59" spans="1:13" s="13" customFormat="1" ht="11.25" customHeight="1">
      <c r="B59" s="166"/>
      <c r="C59" s="167"/>
      <c r="D59" s="167"/>
      <c r="E59" s="167"/>
      <c r="F59" s="167"/>
      <c r="G59" s="167"/>
      <c r="H59" s="167"/>
      <c r="I59" s="167"/>
      <c r="J59" s="167"/>
      <c r="K59" s="167"/>
      <c r="M59" s="187"/>
    </row>
    <row r="60" spans="1:13" s="13" customFormat="1">
      <c r="B60" s="166"/>
      <c r="C60" s="167"/>
      <c r="D60" s="167"/>
      <c r="E60" s="167"/>
      <c r="F60" s="167"/>
      <c r="G60" s="167"/>
      <c r="H60" s="191"/>
      <c r="I60" s="191"/>
      <c r="J60" s="191"/>
      <c r="K60" s="191"/>
      <c r="L60" s="195"/>
      <c r="M60" s="187"/>
    </row>
    <row r="61" spans="1:13" s="13" customFormat="1">
      <c r="B61" s="166"/>
      <c r="C61" s="167"/>
      <c r="D61" s="167"/>
      <c r="E61" s="167"/>
      <c r="F61" s="167"/>
      <c r="G61" s="167"/>
      <c r="H61" s="172"/>
      <c r="I61" s="172"/>
      <c r="J61" s="172"/>
      <c r="K61" s="172"/>
      <c r="M61" s="187"/>
    </row>
    <row r="62" spans="1:13" s="195" customFormat="1">
      <c r="A62" s="13"/>
      <c r="B62" s="166"/>
      <c r="C62" s="167"/>
      <c r="D62" s="167"/>
      <c r="E62" s="167"/>
      <c r="F62" s="167"/>
      <c r="G62" s="167"/>
      <c r="H62" s="26"/>
      <c r="I62" s="26"/>
      <c r="J62" s="26"/>
      <c r="K62" s="26"/>
      <c r="L62" s="20"/>
      <c r="M62" s="187"/>
    </row>
    <row r="63" spans="1:13" s="13" customFormat="1">
      <c r="A63" s="25"/>
      <c r="B63" s="166"/>
      <c r="C63" s="167"/>
      <c r="D63" s="167"/>
      <c r="E63" s="167"/>
      <c r="F63" s="167"/>
      <c r="G63" s="167"/>
      <c r="H63" s="26"/>
      <c r="I63" s="26"/>
      <c r="J63" s="26"/>
      <c r="K63" s="26"/>
      <c r="L63" s="20"/>
      <c r="M63" s="185"/>
    </row>
    <row r="64" spans="1:13">
      <c r="A64" s="25"/>
      <c r="B64" s="166"/>
      <c r="C64" s="167"/>
      <c r="D64" s="167"/>
      <c r="E64" s="167"/>
      <c r="F64" s="167"/>
      <c r="G64" s="167"/>
      <c r="H64" s="26"/>
      <c r="I64" s="26"/>
      <c r="J64" s="26"/>
      <c r="K64" s="26"/>
    </row>
    <row r="65" spans="1:13">
      <c r="A65" s="25"/>
      <c r="B65" s="166"/>
      <c r="C65" s="167"/>
      <c r="D65" s="167"/>
      <c r="E65" s="167"/>
      <c r="F65" s="167"/>
      <c r="G65" s="167"/>
      <c r="H65" s="26"/>
      <c r="I65" s="26"/>
      <c r="J65" s="26"/>
      <c r="K65" s="26"/>
    </row>
    <row r="66" spans="1:13">
      <c r="A66" s="25"/>
      <c r="B66" s="166"/>
      <c r="C66" s="167"/>
      <c r="D66" s="167"/>
      <c r="E66" s="167"/>
      <c r="F66" s="196"/>
      <c r="G66" s="196"/>
      <c r="H66" s="26"/>
      <c r="I66" s="26"/>
      <c r="J66" s="26"/>
      <c r="K66" s="26"/>
    </row>
    <row r="67" spans="1:13">
      <c r="A67" s="25"/>
      <c r="B67" s="166"/>
      <c r="C67" s="167"/>
      <c r="D67" s="167"/>
      <c r="E67" s="167"/>
      <c r="F67" s="69"/>
      <c r="G67" s="69"/>
      <c r="H67" s="26"/>
      <c r="I67" s="26"/>
      <c r="J67" s="26"/>
      <c r="K67" s="26"/>
    </row>
    <row r="68" spans="1:13">
      <c r="A68" s="25"/>
      <c r="B68" s="166"/>
      <c r="C68" s="167"/>
      <c r="D68" s="167"/>
      <c r="E68" s="167"/>
      <c r="F68" s="196"/>
      <c r="G68" s="196"/>
      <c r="H68" s="26"/>
      <c r="I68" s="26"/>
      <c r="J68" s="26"/>
      <c r="K68" s="26"/>
    </row>
    <row r="69" spans="1:13">
      <c r="A69" s="25"/>
      <c r="B69" s="166"/>
      <c r="C69" s="167"/>
      <c r="D69" s="167"/>
      <c r="E69" s="167"/>
      <c r="F69" s="196"/>
      <c r="G69" s="196"/>
      <c r="H69" s="26"/>
      <c r="I69" s="26"/>
      <c r="J69" s="26"/>
      <c r="K69" s="26"/>
    </row>
    <row r="70" spans="1:13">
      <c r="A70" s="25"/>
      <c r="B70" s="166"/>
      <c r="C70" s="167"/>
      <c r="D70" s="167"/>
      <c r="E70" s="167"/>
      <c r="F70" s="192"/>
      <c r="G70" s="192"/>
      <c r="H70" s="26"/>
      <c r="I70" s="26"/>
      <c r="J70" s="26"/>
      <c r="K70" s="26"/>
    </row>
    <row r="71" spans="1:13">
      <c r="B71" s="166"/>
      <c r="C71" s="167"/>
      <c r="D71" s="167"/>
      <c r="E71" s="167"/>
      <c r="F71" s="192"/>
      <c r="G71" s="192"/>
      <c r="H71" s="26"/>
      <c r="I71" s="26"/>
      <c r="J71" s="26"/>
      <c r="K71" s="26"/>
    </row>
    <row r="72" spans="1:13">
      <c r="B72" s="166"/>
      <c r="C72" s="167"/>
      <c r="D72" s="167"/>
      <c r="E72" s="167"/>
      <c r="F72" s="113"/>
      <c r="G72" s="113"/>
      <c r="H72" s="26"/>
      <c r="I72" s="26"/>
      <c r="J72" s="26"/>
      <c r="K72" s="26"/>
    </row>
    <row r="73" spans="1:13">
      <c r="B73" s="166"/>
      <c r="C73" s="167"/>
      <c r="D73" s="167"/>
      <c r="E73" s="167"/>
      <c r="F73" s="192"/>
      <c r="G73" s="192"/>
      <c r="H73" s="26"/>
      <c r="I73" s="26"/>
      <c r="J73" s="26"/>
      <c r="K73" s="26"/>
    </row>
    <row r="74" spans="1:13">
      <c r="B74" s="166"/>
      <c r="C74" s="167"/>
      <c r="D74" s="167"/>
      <c r="E74" s="167"/>
      <c r="F74" s="192"/>
      <c r="G74" s="192"/>
      <c r="H74" s="26"/>
      <c r="I74" s="26"/>
      <c r="J74" s="26"/>
      <c r="K74" s="26"/>
    </row>
    <row r="75" spans="1:13">
      <c r="B75" s="166"/>
      <c r="C75" s="166"/>
      <c r="D75" s="172"/>
      <c r="E75" s="172"/>
      <c r="F75" s="192"/>
      <c r="G75" s="192"/>
      <c r="H75" s="197"/>
      <c r="I75" s="197"/>
      <c r="J75" s="197"/>
      <c r="K75" s="197"/>
    </row>
    <row r="76" spans="1:13">
      <c r="B76" s="48"/>
      <c r="F76" s="37"/>
      <c r="G76" s="37"/>
      <c r="M76" s="186"/>
    </row>
    <row r="77" spans="1:13">
      <c r="M77" s="186"/>
    </row>
  </sheetData>
  <mergeCells count="9">
    <mergeCell ref="B3:K3"/>
    <mergeCell ref="B33:K33"/>
    <mergeCell ref="C35:F35"/>
    <mergeCell ref="H35:K35"/>
    <mergeCell ref="J7:K7"/>
    <mergeCell ref="F7:H7"/>
    <mergeCell ref="B17:D17"/>
    <mergeCell ref="B18:D18"/>
    <mergeCell ref="B16:D16"/>
  </mergeCells>
  <hyperlinks>
    <hyperlink ref="B3" location="Contents!A1" display="Back to index page" xr:uid="{7C685C41-D620-4C11-858B-D093A25D579B}"/>
    <hyperlink ref="B3:K3" location="CONTENTS!A1" display="Back to contents page" xr:uid="{AC69E492-0ED1-46D9-A155-A11CE862445A}"/>
  </hyperlinks>
  <pageMargins left="0.23622047244094491" right="0.23622047244094491" top="0.74803149606299213" bottom="0.74803149606299213" header="0.31496062992125984" footer="0.31496062992125984"/>
  <pageSetup paperSize="9"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96"/>
  <sheetViews>
    <sheetView showGridLines="0" showRowColHeaders="0" zoomScaleNormal="100" zoomScaleSheetLayoutView="90" workbookViewId="0"/>
  </sheetViews>
  <sheetFormatPr baseColWidth="10" defaultColWidth="11.42578125" defaultRowHeight="11.25"/>
  <cols>
    <col min="1" max="1" width="2.7109375" style="20" customWidth="1"/>
    <col min="2" max="2" width="4.85546875" style="32" customWidth="1"/>
    <col min="3" max="3" width="51" style="32" customWidth="1"/>
    <col min="4" max="4" width="8.28515625" style="32" customWidth="1"/>
    <col min="5" max="6" width="13.7109375" style="32" customWidth="1"/>
    <col min="7" max="7" width="0.85546875" style="32" customWidth="1"/>
    <col min="8" max="8" width="13.7109375" style="32" customWidth="1"/>
    <col min="9" max="9" width="28.85546875" style="32" customWidth="1"/>
    <col min="10" max="16384" width="11.42578125" style="32"/>
  </cols>
  <sheetData>
    <row r="1" spans="1:12" s="11" customFormat="1" ht="11.25" customHeight="1">
      <c r="A1" s="8"/>
      <c r="B1" s="8"/>
      <c r="C1" s="8"/>
      <c r="D1" s="9"/>
      <c r="E1" s="9"/>
      <c r="F1" s="10"/>
      <c r="G1" s="10"/>
      <c r="H1" s="10"/>
      <c r="I1" s="10"/>
    </row>
    <row r="2" spans="1:12" s="11" customFormat="1" ht="5.25" customHeight="1">
      <c r="A2" s="8"/>
      <c r="B2" s="8"/>
      <c r="C2" s="8"/>
      <c r="D2" s="9"/>
      <c r="E2" s="9"/>
      <c r="F2" s="10"/>
      <c r="G2" s="10"/>
      <c r="H2" s="10"/>
      <c r="I2" s="10"/>
    </row>
    <row r="3" spans="1:12" s="13" customFormat="1" ht="12.75" customHeight="1">
      <c r="A3" s="12"/>
      <c r="B3" s="1204" t="s">
        <v>287</v>
      </c>
      <c r="C3" s="1204"/>
      <c r="D3" s="1204"/>
      <c r="E3" s="1204"/>
      <c r="F3" s="1204"/>
      <c r="G3" s="1204"/>
      <c r="H3" s="1204"/>
      <c r="I3" s="1204"/>
    </row>
    <row r="4" spans="1:12" s="11" customFormat="1" ht="5.25" customHeight="1">
      <c r="A4" s="8"/>
      <c r="B4" s="8"/>
      <c r="C4" s="8"/>
      <c r="D4" s="9"/>
      <c r="E4" s="9"/>
      <c r="F4" s="10"/>
      <c r="G4" s="10"/>
      <c r="H4" s="10"/>
      <c r="I4" s="10"/>
      <c r="K4" s="8"/>
      <c r="L4" s="8"/>
    </row>
    <row r="5" spans="1:12" s="7" customFormat="1" ht="15.75">
      <c r="A5" s="14"/>
      <c r="B5" s="15" t="s">
        <v>554</v>
      </c>
    </row>
    <row r="6" spans="1:12" s="7" customFormat="1" ht="11.25" customHeight="1">
      <c r="A6" s="14"/>
      <c r="B6" s="15"/>
    </row>
    <row r="7" spans="1:12" s="7" customFormat="1" ht="33.75" customHeight="1">
      <c r="A7" s="14"/>
      <c r="B7" s="1223" t="s">
        <v>555</v>
      </c>
      <c r="C7" s="1224"/>
      <c r="D7" s="1224"/>
      <c r="E7" s="1224"/>
      <c r="F7" s="1224"/>
      <c r="G7" s="1224"/>
      <c r="H7" s="1224"/>
    </row>
    <row r="8" spans="1:12" s="7" customFormat="1" ht="6" customHeight="1">
      <c r="A8" s="14"/>
      <c r="B8" s="349"/>
      <c r="C8" s="480"/>
      <c r="D8" s="480"/>
      <c r="E8" s="480"/>
      <c r="F8" s="480"/>
      <c r="G8" s="480"/>
      <c r="H8" s="480"/>
    </row>
    <row r="9" spans="1:12" s="7" customFormat="1" ht="11.25" customHeight="1">
      <c r="A9" s="14"/>
      <c r="B9" s="1223" t="s">
        <v>556</v>
      </c>
      <c r="C9" s="1223"/>
      <c r="D9" s="1223"/>
      <c r="E9" s="1223"/>
      <c r="F9" s="1223"/>
      <c r="G9" s="1223"/>
      <c r="H9" s="1223"/>
    </row>
    <row r="10" spans="1:12" ht="11.25" customHeight="1">
      <c r="B10" s="109"/>
    </row>
    <row r="11" spans="1:12" ht="15" customHeight="1">
      <c r="B11" s="498"/>
      <c r="H11" s="1227" t="s">
        <v>514</v>
      </c>
    </row>
    <row r="12" spans="1:12" ht="11.25" customHeight="1">
      <c r="A12" s="40"/>
      <c r="B12" s="392"/>
      <c r="C12" s="392"/>
      <c r="D12" s="392"/>
      <c r="E12" s="1225" t="s">
        <v>557</v>
      </c>
      <c r="F12" s="1226"/>
      <c r="G12" s="744"/>
      <c r="H12" s="1228"/>
    </row>
    <row r="13" spans="1:12" ht="11.25" customHeight="1">
      <c r="A13" s="40"/>
      <c r="B13" s="392"/>
      <c r="C13" s="392"/>
      <c r="D13" s="392"/>
      <c r="E13" s="169" t="s">
        <v>558</v>
      </c>
      <c r="F13" s="169" t="s">
        <v>559</v>
      </c>
      <c r="G13" s="169"/>
      <c r="H13" s="169" t="s">
        <v>558</v>
      </c>
    </row>
    <row r="14" spans="1:12" ht="11.25" customHeight="1">
      <c r="A14" s="40"/>
      <c r="B14" s="1222" t="s">
        <v>290</v>
      </c>
      <c r="C14" s="1216"/>
      <c r="D14" s="1216"/>
      <c r="E14" s="743">
        <v>2022</v>
      </c>
      <c r="F14" s="743">
        <v>2022</v>
      </c>
      <c r="G14" s="743"/>
      <c r="H14" s="743">
        <v>2022</v>
      </c>
    </row>
    <row r="15" spans="1:12" ht="11.25" customHeight="1">
      <c r="A15" s="13"/>
      <c r="B15" s="499">
        <v>1</v>
      </c>
      <c r="C15" s="500" t="s">
        <v>560</v>
      </c>
      <c r="D15" s="292"/>
      <c r="E15" s="501">
        <v>923296.91247988201</v>
      </c>
      <c r="F15" s="501">
        <v>885714</v>
      </c>
      <c r="G15" s="501"/>
      <c r="H15" s="501">
        <v>73863.752998390599</v>
      </c>
      <c r="I15" s="43"/>
    </row>
    <row r="16" spans="1:12" ht="11.25" customHeight="1">
      <c r="A16" s="13"/>
      <c r="B16" s="499">
        <v>2</v>
      </c>
      <c r="C16" s="502" t="s">
        <v>561</v>
      </c>
      <c r="D16" s="503"/>
      <c r="E16" s="670">
        <v>315912.36383608199</v>
      </c>
      <c r="F16" s="670">
        <v>257283</v>
      </c>
      <c r="G16" s="670"/>
      <c r="H16" s="670">
        <v>25272.989106886602</v>
      </c>
      <c r="I16" s="43"/>
    </row>
    <row r="17" spans="1:11" ht="11.25" customHeight="1">
      <c r="A17" s="13"/>
      <c r="B17" s="499">
        <v>3</v>
      </c>
      <c r="C17" s="502" t="s">
        <v>562</v>
      </c>
      <c r="D17" s="503"/>
      <c r="E17" s="670"/>
      <c r="F17" s="670"/>
      <c r="G17" s="670"/>
      <c r="H17" s="670"/>
    </row>
    <row r="18" spans="1:11" ht="11.25" customHeight="1">
      <c r="A18" s="13"/>
      <c r="B18" s="499">
        <v>4</v>
      </c>
      <c r="C18" s="502" t="s">
        <v>563</v>
      </c>
      <c r="D18" s="503"/>
      <c r="E18" s="670">
        <v>709.84368099999995</v>
      </c>
      <c r="F18" s="931"/>
      <c r="G18" s="670"/>
      <c r="H18" s="670">
        <v>56.787494479999999</v>
      </c>
    </row>
    <row r="19" spans="1:11" ht="11.25" customHeight="1">
      <c r="A19" s="13"/>
      <c r="B19" s="505" t="s">
        <v>564</v>
      </c>
      <c r="C19" s="504" t="s">
        <v>565</v>
      </c>
      <c r="D19" s="503"/>
      <c r="E19" s="670"/>
      <c r="F19" s="670"/>
      <c r="G19" s="670"/>
      <c r="H19" s="670"/>
    </row>
    <row r="20" spans="1:11" ht="11.25" customHeight="1">
      <c r="A20" s="13"/>
      <c r="B20" s="505">
        <v>5</v>
      </c>
      <c r="C20" s="504" t="s">
        <v>566</v>
      </c>
      <c r="D20" s="503"/>
      <c r="E20" s="670">
        <v>606674.70496280002</v>
      </c>
      <c r="F20" s="670">
        <v>580807</v>
      </c>
      <c r="G20" s="670"/>
      <c r="H20" s="670">
        <v>48533.976397024002</v>
      </c>
      <c r="I20" s="43"/>
    </row>
    <row r="21" spans="1:11" ht="11.25" customHeight="1">
      <c r="A21" s="13"/>
      <c r="B21" s="505">
        <v>6</v>
      </c>
      <c r="C21" s="506" t="s">
        <v>567</v>
      </c>
      <c r="D21" s="292"/>
      <c r="E21" s="688">
        <v>35048.902983222302</v>
      </c>
      <c r="F21" s="688">
        <v>32845</v>
      </c>
      <c r="G21" s="688"/>
      <c r="H21" s="688">
        <v>2803.9122386577801</v>
      </c>
      <c r="I21" s="43"/>
    </row>
    <row r="22" spans="1:11" ht="11.25" customHeight="1">
      <c r="A22" s="13"/>
      <c r="B22" s="505">
        <v>7</v>
      </c>
      <c r="C22" s="504" t="s">
        <v>568</v>
      </c>
      <c r="D22" s="507"/>
      <c r="E22" s="670">
        <v>11760.497915</v>
      </c>
      <c r="F22" s="931"/>
      <c r="G22" s="670"/>
      <c r="H22" s="670">
        <v>940.83983320000004</v>
      </c>
    </row>
    <row r="23" spans="1:11" ht="11.25" customHeight="1">
      <c r="A23" s="13"/>
      <c r="B23" s="505">
        <v>8</v>
      </c>
      <c r="C23" s="504" t="s">
        <v>569</v>
      </c>
      <c r="D23" s="503"/>
      <c r="E23" s="670">
        <v>13210.547533999999</v>
      </c>
      <c r="F23" s="931"/>
      <c r="G23" s="670"/>
      <c r="H23" s="670">
        <v>1056.84380272</v>
      </c>
    </row>
    <row r="24" spans="1:11" ht="11.25" customHeight="1">
      <c r="A24" s="13"/>
      <c r="B24" s="505" t="s">
        <v>570</v>
      </c>
      <c r="C24" s="504" t="s">
        <v>571</v>
      </c>
      <c r="D24" s="503"/>
      <c r="E24" s="670">
        <v>444.33538900000002</v>
      </c>
      <c r="F24" s="670">
        <v>210</v>
      </c>
      <c r="G24" s="670"/>
      <c r="H24" s="670">
        <v>35.54683112</v>
      </c>
      <c r="I24" s="43"/>
    </row>
    <row r="25" spans="1:11" ht="11.25" customHeight="1">
      <c r="A25" s="13"/>
      <c r="B25" s="505" t="s">
        <v>572</v>
      </c>
      <c r="C25" s="504" t="s">
        <v>573</v>
      </c>
      <c r="D25" s="503"/>
      <c r="E25" s="670">
        <v>5315.26343262925</v>
      </c>
      <c r="F25" s="670">
        <v>5253</v>
      </c>
      <c r="G25" s="670"/>
      <c r="H25" s="670">
        <v>425.22107461034</v>
      </c>
      <c r="I25" s="43"/>
    </row>
    <row r="26" spans="1:11" ht="11.25" customHeight="1">
      <c r="A26" s="13"/>
      <c r="B26" s="505">
        <v>9</v>
      </c>
      <c r="C26" s="504" t="s">
        <v>574</v>
      </c>
      <c r="D26" s="508"/>
      <c r="E26" s="670">
        <v>4318.2587125930204</v>
      </c>
      <c r="F26" s="670">
        <v>27382</v>
      </c>
      <c r="G26" s="670"/>
      <c r="H26" s="670">
        <v>345.46069700744198</v>
      </c>
      <c r="I26" s="43"/>
      <c r="K26" s="114"/>
    </row>
    <row r="27" spans="1:11" ht="11.25" customHeight="1">
      <c r="A27" s="13"/>
      <c r="B27" s="505">
        <v>15</v>
      </c>
      <c r="C27" s="252" t="s">
        <v>575</v>
      </c>
      <c r="E27" s="3"/>
      <c r="F27" s="3"/>
      <c r="G27" s="3"/>
      <c r="H27" s="689"/>
    </row>
    <row r="28" spans="1:11" ht="11.25" customHeight="1">
      <c r="A28" s="13"/>
      <c r="B28" s="505">
        <v>16</v>
      </c>
      <c r="C28" s="252" t="s">
        <v>576</v>
      </c>
      <c r="D28" s="292"/>
      <c r="E28" s="689"/>
      <c r="F28" s="689"/>
      <c r="G28" s="689"/>
      <c r="H28" s="689"/>
    </row>
    <row r="29" spans="1:11" ht="11.25" customHeight="1">
      <c r="A29" s="13"/>
      <c r="B29" s="505">
        <v>17</v>
      </c>
      <c r="C29" s="504" t="s">
        <v>577</v>
      </c>
      <c r="D29" s="503"/>
      <c r="E29" s="670"/>
      <c r="F29" s="670"/>
      <c r="G29" s="670"/>
      <c r="H29" s="670"/>
    </row>
    <row r="30" spans="1:11" ht="11.25" customHeight="1">
      <c r="A30" s="13"/>
      <c r="B30" s="505">
        <v>18</v>
      </c>
      <c r="C30" s="504" t="s">
        <v>578</v>
      </c>
      <c r="D30" s="503"/>
      <c r="E30" s="670"/>
      <c r="F30" s="670"/>
      <c r="G30" s="670"/>
      <c r="H30" s="670"/>
    </row>
    <row r="31" spans="1:11" ht="11.25" customHeight="1">
      <c r="A31" s="13"/>
      <c r="B31" s="505">
        <v>19</v>
      </c>
      <c r="C31" s="504" t="s">
        <v>579</v>
      </c>
      <c r="D31" s="503"/>
      <c r="E31" s="670"/>
      <c r="F31" s="670"/>
      <c r="G31" s="670"/>
      <c r="H31" s="670"/>
    </row>
    <row r="32" spans="1:11" ht="11.25" customHeight="1">
      <c r="A32" s="13"/>
      <c r="B32" s="505" t="s">
        <v>580</v>
      </c>
      <c r="C32" s="504" t="s">
        <v>581</v>
      </c>
      <c r="D32" s="503"/>
      <c r="E32" s="670"/>
      <c r="F32" s="670"/>
      <c r="G32" s="670"/>
      <c r="H32" s="670"/>
    </row>
    <row r="33" spans="1:11" ht="11.25" customHeight="1">
      <c r="A33" s="13"/>
      <c r="B33" s="505">
        <v>20</v>
      </c>
      <c r="C33" s="506" t="s">
        <v>582</v>
      </c>
      <c r="D33" s="292"/>
      <c r="E33" s="688">
        <v>11202.464776700799</v>
      </c>
      <c r="F33" s="688">
        <v>10614</v>
      </c>
      <c r="G33" s="688"/>
      <c r="H33" s="688">
        <v>896.19718213605995</v>
      </c>
      <c r="I33" s="43"/>
    </row>
    <row r="34" spans="1:11" ht="11.25" customHeight="1">
      <c r="A34" s="13"/>
      <c r="B34" s="505">
        <v>21</v>
      </c>
      <c r="C34" s="504" t="s">
        <v>568</v>
      </c>
      <c r="D34" s="503"/>
      <c r="E34" s="670">
        <v>11202.464776700799</v>
      </c>
      <c r="F34" s="670">
        <v>10614</v>
      </c>
      <c r="G34" s="670"/>
      <c r="H34" s="670">
        <v>896.19718213605995</v>
      </c>
      <c r="I34" s="43"/>
    </row>
    <row r="35" spans="1:11" ht="11.25" customHeight="1">
      <c r="A35" s="13"/>
      <c r="B35" s="505">
        <v>22</v>
      </c>
      <c r="C35" s="504" t="s">
        <v>583</v>
      </c>
      <c r="D35" s="503"/>
      <c r="E35" s="670"/>
      <c r="F35" s="670"/>
      <c r="G35" s="670"/>
      <c r="H35" s="670"/>
    </row>
    <row r="36" spans="1:11" ht="11.25" customHeight="1">
      <c r="A36" s="13"/>
      <c r="B36" s="505" t="s">
        <v>584</v>
      </c>
      <c r="C36" s="252" t="s">
        <v>585</v>
      </c>
      <c r="D36" s="292"/>
      <c r="E36" s="689"/>
      <c r="F36" s="689"/>
      <c r="G36" s="689"/>
      <c r="H36" s="689"/>
    </row>
    <row r="37" spans="1:11" ht="11.25" customHeight="1">
      <c r="A37" s="13"/>
      <c r="B37" s="505">
        <v>23</v>
      </c>
      <c r="C37" s="506" t="s">
        <v>214</v>
      </c>
      <c r="D37" s="292"/>
      <c r="E37" s="688">
        <v>101154.413225</v>
      </c>
      <c r="F37" s="688">
        <v>101154</v>
      </c>
      <c r="G37" s="688"/>
      <c r="H37" s="688">
        <v>8092.3530579999997</v>
      </c>
      <c r="I37" s="43"/>
    </row>
    <row r="38" spans="1:11" ht="11.25" customHeight="1">
      <c r="A38" s="13"/>
      <c r="B38" s="499" t="s">
        <v>586</v>
      </c>
      <c r="C38" s="502" t="s">
        <v>587</v>
      </c>
      <c r="D38" s="503"/>
      <c r="E38" s="670"/>
      <c r="F38" s="670"/>
      <c r="G38" s="670"/>
      <c r="H38" s="670"/>
    </row>
    <row r="39" spans="1:11" ht="11.25" customHeight="1">
      <c r="A39" s="13"/>
      <c r="B39" s="499" t="s">
        <v>588</v>
      </c>
      <c r="C39" s="502" t="s">
        <v>589</v>
      </c>
      <c r="D39" s="503"/>
      <c r="E39" s="670">
        <v>101154.413225</v>
      </c>
      <c r="F39" s="670">
        <v>101154</v>
      </c>
      <c r="G39" s="670"/>
      <c r="H39" s="670">
        <v>8092.3530579999997</v>
      </c>
      <c r="I39" s="43"/>
      <c r="J39" s="43"/>
    </row>
    <row r="40" spans="1:11" ht="11.25" customHeight="1">
      <c r="A40" s="13"/>
      <c r="B40" s="499" t="s">
        <v>590</v>
      </c>
      <c r="C40" s="502" t="s">
        <v>591</v>
      </c>
      <c r="D40" s="503"/>
      <c r="E40" s="670"/>
      <c r="F40" s="670"/>
      <c r="G40" s="670"/>
      <c r="H40" s="670"/>
    </row>
    <row r="41" spans="1:11" ht="11.25" customHeight="1">
      <c r="A41" s="13"/>
      <c r="B41" s="939">
        <v>24</v>
      </c>
      <c r="C41" s="1220" t="s">
        <v>592</v>
      </c>
      <c r="D41" s="1221"/>
      <c r="E41" s="670">
        <v>47864.474468499997</v>
      </c>
      <c r="F41" s="670">
        <v>47624</v>
      </c>
      <c r="G41" s="670"/>
      <c r="H41" s="670">
        <v>3829.1579574799998</v>
      </c>
    </row>
    <row r="42" spans="1:11" ht="11.25" customHeight="1">
      <c r="A42" s="13"/>
      <c r="B42" s="239">
        <v>29</v>
      </c>
      <c r="C42" s="509" t="s">
        <v>593</v>
      </c>
      <c r="D42" s="240"/>
      <c r="E42" s="690">
        <v>1070702.69346481</v>
      </c>
      <c r="F42" s="690">
        <v>1030327</v>
      </c>
      <c r="G42" s="691"/>
      <c r="H42" s="691">
        <v>85656.215477184407</v>
      </c>
      <c r="I42" s="43"/>
      <c r="J42" s="43"/>
      <c r="K42" s="43"/>
    </row>
    <row r="43" spans="1:11" ht="6" customHeight="1">
      <c r="A43" s="13"/>
      <c r="E43" s="43"/>
      <c r="F43" s="82"/>
      <c r="G43" s="82"/>
    </row>
    <row r="44" spans="1:11">
      <c r="A44" s="13"/>
      <c r="B44" s="498"/>
      <c r="E44" s="43"/>
      <c r="F44" s="43"/>
      <c r="G44" s="43"/>
      <c r="H44" s="43"/>
    </row>
    <row r="45" spans="1:11">
      <c r="A45" s="13"/>
      <c r="B45" s="498"/>
    </row>
    <row r="46" spans="1:11">
      <c r="A46" s="13"/>
      <c r="B46" s="498"/>
      <c r="E46" s="43"/>
    </row>
    <row r="47" spans="1:11">
      <c r="A47" s="13"/>
      <c r="B47" s="498"/>
    </row>
    <row r="48" spans="1:11">
      <c r="A48" s="13"/>
      <c r="E48" s="43"/>
      <c r="F48" s="43"/>
      <c r="G48" s="43"/>
    </row>
    <row r="49" spans="1:8">
      <c r="A49" s="13"/>
      <c r="H49" s="930"/>
    </row>
    <row r="50" spans="1:8">
      <c r="A50" s="13"/>
      <c r="E50" s="43"/>
      <c r="F50" s="43"/>
      <c r="G50" s="43"/>
      <c r="H50" s="43"/>
    </row>
    <row r="51" spans="1:8">
      <c r="A51" s="13"/>
      <c r="E51" s="43"/>
    </row>
    <row r="52" spans="1:8">
      <c r="A52" s="13"/>
    </row>
    <row r="53" spans="1:8">
      <c r="A53" s="13"/>
    </row>
    <row r="54" spans="1:8">
      <c r="A54" s="13"/>
    </row>
    <row r="55" spans="1:8">
      <c r="A55" s="13"/>
    </row>
    <row r="56" spans="1:8">
      <c r="A56" s="13"/>
    </row>
    <row r="57" spans="1:8">
      <c r="A57" s="13"/>
    </row>
    <row r="58" spans="1:8">
      <c r="A58" s="13"/>
    </row>
    <row r="59" spans="1:8">
      <c r="A59" s="13"/>
    </row>
    <row r="60" spans="1:8">
      <c r="A60" s="13"/>
    </row>
    <row r="61" spans="1:8">
      <c r="A61" s="13"/>
    </row>
    <row r="62" spans="1:8">
      <c r="A62" s="13"/>
    </row>
    <row r="63" spans="1:8">
      <c r="A63" s="13"/>
    </row>
    <row r="64" spans="1:8">
      <c r="A64" s="13"/>
    </row>
    <row r="65" spans="1:1">
      <c r="A65" s="13"/>
    </row>
    <row r="66" spans="1:1">
      <c r="A66" s="13"/>
    </row>
    <row r="67" spans="1:1">
      <c r="A67" s="13"/>
    </row>
    <row r="68" spans="1:1">
      <c r="A68" s="13"/>
    </row>
    <row r="69" spans="1:1">
      <c r="A69" s="13"/>
    </row>
    <row r="70" spans="1:1">
      <c r="A70" s="13"/>
    </row>
    <row r="71" spans="1:1">
      <c r="A71" s="13"/>
    </row>
    <row r="78" spans="1:1">
      <c r="A78" s="22"/>
    </row>
    <row r="79" spans="1:1">
      <c r="A79" s="22"/>
    </row>
    <row r="80" spans="1:1">
      <c r="A80" s="23"/>
    </row>
    <row r="81" spans="1:1">
      <c r="A81" s="13"/>
    </row>
    <row r="82" spans="1:1">
      <c r="A82" s="13"/>
    </row>
    <row r="83" spans="1:1">
      <c r="A83" s="13"/>
    </row>
    <row r="84" spans="1:1">
      <c r="A84" s="13"/>
    </row>
    <row r="85" spans="1:1">
      <c r="A85" s="13"/>
    </row>
    <row r="86" spans="1:1">
      <c r="A86" s="13"/>
    </row>
    <row r="87" spans="1:1">
      <c r="A87" s="13"/>
    </row>
    <row r="88" spans="1:1">
      <c r="A88" s="13"/>
    </row>
    <row r="89" spans="1:1">
      <c r="A89" s="25"/>
    </row>
    <row r="90" spans="1:1">
      <c r="A90" s="25"/>
    </row>
    <row r="91" spans="1:1">
      <c r="A91" s="25"/>
    </row>
    <row r="92" spans="1:1">
      <c r="A92" s="25"/>
    </row>
    <row r="93" spans="1:1">
      <c r="A93" s="25"/>
    </row>
    <row r="94" spans="1:1">
      <c r="A94" s="25"/>
    </row>
    <row r="95" spans="1:1">
      <c r="A95" s="25"/>
    </row>
    <row r="96" spans="1:1">
      <c r="A96" s="25"/>
    </row>
  </sheetData>
  <mergeCells count="7">
    <mergeCell ref="C41:D41"/>
    <mergeCell ref="B14:D14"/>
    <mergeCell ref="B3:I3"/>
    <mergeCell ref="B7:H7"/>
    <mergeCell ref="B9:H9"/>
    <mergeCell ref="E12:F12"/>
    <mergeCell ref="H11:H12"/>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4"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dimension ref="A1:N61"/>
  <sheetViews>
    <sheetView showGridLines="0" showRowColHeaders="0" zoomScaleNormal="100" workbookViewId="0"/>
  </sheetViews>
  <sheetFormatPr baseColWidth="10" defaultColWidth="11.42578125" defaultRowHeight="11.25"/>
  <cols>
    <col min="1" max="1" width="2.7109375" style="32" customWidth="1"/>
    <col min="2" max="2" width="4.85546875" style="32" customWidth="1"/>
    <col min="3" max="3" width="66.28515625" style="32" customWidth="1"/>
    <col min="4" max="4" width="17" style="32" bestFit="1" customWidth="1"/>
    <col min="5" max="8" width="13.7109375" style="32" customWidth="1"/>
    <col min="9" max="9" width="3.28515625" style="32" customWidth="1"/>
    <col min="10" max="10" width="12.5703125" style="32" bestFit="1" customWidth="1"/>
    <col min="11" max="12" width="11.42578125" style="32"/>
    <col min="13" max="13" width="12.7109375" style="32" customWidth="1"/>
    <col min="14" max="16384" width="11.42578125" style="32"/>
  </cols>
  <sheetData>
    <row r="1" spans="1:8" s="11" customFormat="1" ht="11.25" customHeight="1">
      <c r="A1" s="76"/>
      <c r="B1" s="8"/>
      <c r="C1" s="8"/>
      <c r="D1" s="9"/>
      <c r="E1" s="9"/>
      <c r="F1" s="9"/>
      <c r="G1" s="9"/>
      <c r="H1" s="9"/>
    </row>
    <row r="2" spans="1:8" s="11" customFormat="1" ht="5.25" customHeight="1">
      <c r="B2" s="8"/>
      <c r="C2" s="8"/>
      <c r="D2" s="9"/>
      <c r="E2" s="9"/>
      <c r="F2" s="10"/>
      <c r="G2" s="10"/>
      <c r="H2" s="10"/>
    </row>
    <row r="3" spans="1:8" s="13" customFormat="1" ht="12.75">
      <c r="B3" s="1204" t="s">
        <v>287</v>
      </c>
      <c r="C3" s="1204"/>
      <c r="D3" s="1204"/>
      <c r="E3" s="1204"/>
      <c r="F3" s="1204"/>
      <c r="G3" s="1204"/>
      <c r="H3" s="1204"/>
    </row>
    <row r="4" spans="1:8" s="11" customFormat="1" ht="5.25" customHeight="1">
      <c r="B4" s="8"/>
      <c r="C4" s="8"/>
      <c r="D4" s="9"/>
      <c r="E4" s="9"/>
      <c r="F4" s="10"/>
      <c r="G4" s="10"/>
      <c r="H4" s="10"/>
    </row>
    <row r="5" spans="1:8" s="7" customFormat="1" ht="15.75">
      <c r="B5" s="15" t="s">
        <v>594</v>
      </c>
    </row>
    <row r="6" spans="1:8" s="7" customFormat="1" ht="11.25" customHeight="1">
      <c r="B6" s="15"/>
    </row>
    <row r="7" spans="1:8" s="7" customFormat="1" ht="33.75" customHeight="1">
      <c r="B7" s="1210" t="s">
        <v>595</v>
      </c>
      <c r="C7" s="1235"/>
      <c r="D7" s="1235"/>
      <c r="E7" s="1235"/>
      <c r="F7" s="1235"/>
      <c r="G7" s="1235"/>
      <c r="H7" s="1235"/>
    </row>
    <row r="8" spans="1:8" s="7" customFormat="1" ht="6" customHeight="1">
      <c r="B8" s="389"/>
      <c r="C8" s="510"/>
      <c r="D8" s="510"/>
      <c r="E8" s="510"/>
      <c r="F8" s="510"/>
      <c r="G8" s="510"/>
      <c r="H8" s="510"/>
    </row>
    <row r="9" spans="1:8" s="7" customFormat="1" ht="33.75" customHeight="1">
      <c r="B9" s="1210" t="s">
        <v>596</v>
      </c>
      <c r="C9" s="1235"/>
      <c r="D9" s="1235"/>
      <c r="E9" s="1235"/>
      <c r="F9" s="1235"/>
      <c r="G9" s="1235"/>
      <c r="H9" s="1235"/>
    </row>
    <row r="10" spans="1:8" s="7" customFormat="1" ht="6" customHeight="1">
      <c r="B10" s="389"/>
      <c r="C10" s="510"/>
      <c r="D10" s="510"/>
      <c r="E10" s="510"/>
      <c r="F10" s="510"/>
      <c r="G10" s="510"/>
      <c r="H10" s="510"/>
    </row>
    <row r="11" spans="1:8" s="7" customFormat="1" ht="22.5" customHeight="1">
      <c r="B11" s="1210" t="s">
        <v>597</v>
      </c>
      <c r="C11" s="1210"/>
      <c r="D11" s="1210"/>
      <c r="E11" s="1210"/>
      <c r="F11" s="1210"/>
      <c r="G11" s="1210"/>
      <c r="H11" s="1210"/>
    </row>
    <row r="12" spans="1:8" ht="11.25" customHeight="1"/>
    <row r="13" spans="1:8" ht="11.25" customHeight="1">
      <c r="B13" s="1231" t="s">
        <v>290</v>
      </c>
      <c r="C13" s="1231"/>
      <c r="D13" s="1079" t="s">
        <v>598</v>
      </c>
      <c r="E13" s="1079" t="s">
        <v>299</v>
      </c>
      <c r="F13" s="1079" t="s">
        <v>301</v>
      </c>
      <c r="G13" s="1079" t="s">
        <v>303</v>
      </c>
      <c r="H13" s="1079" t="s">
        <v>308</v>
      </c>
    </row>
    <row r="14" spans="1:8" ht="11.25" customHeight="1">
      <c r="B14" s="1231"/>
      <c r="C14" s="1231"/>
      <c r="D14" s="839" t="s">
        <v>558</v>
      </c>
      <c r="E14" s="839" t="s">
        <v>485</v>
      </c>
      <c r="F14" s="839" t="s">
        <v>599</v>
      </c>
      <c r="G14" s="839" t="s">
        <v>600</v>
      </c>
      <c r="H14" s="839" t="s">
        <v>558</v>
      </c>
    </row>
    <row r="15" spans="1:8" ht="11.25" customHeight="1">
      <c r="B15" s="1232"/>
      <c r="C15" s="1232"/>
      <c r="D15" s="155">
        <v>2022</v>
      </c>
      <c r="E15" s="155">
        <v>2022</v>
      </c>
      <c r="F15" s="155">
        <v>2021</v>
      </c>
      <c r="G15" s="155">
        <v>2021</v>
      </c>
      <c r="H15" s="155">
        <v>2021</v>
      </c>
    </row>
    <row r="16" spans="1:8" ht="11.25" customHeight="1">
      <c r="B16" s="1236" t="s">
        <v>601</v>
      </c>
      <c r="C16" s="1237"/>
      <c r="D16" s="211"/>
      <c r="E16" s="211"/>
      <c r="F16" s="211"/>
      <c r="G16" s="211"/>
      <c r="H16" s="211"/>
    </row>
    <row r="17" spans="2:14" ht="11.25" customHeight="1">
      <c r="B17" s="212">
        <v>1</v>
      </c>
      <c r="C17" s="388" t="s">
        <v>602</v>
      </c>
      <c r="D17" s="68">
        <v>184597.706229</v>
      </c>
      <c r="E17" s="68">
        <v>182824</v>
      </c>
      <c r="F17" s="68">
        <v>189305</v>
      </c>
      <c r="G17" s="68">
        <v>179705.891</v>
      </c>
      <c r="H17" s="68">
        <v>180456</v>
      </c>
      <c r="J17" s="43"/>
      <c r="L17" s="43"/>
    </row>
    <row r="18" spans="2:14" ht="11.25" customHeight="1">
      <c r="B18" s="212">
        <v>2</v>
      </c>
      <c r="C18" s="388" t="s">
        <v>603</v>
      </c>
      <c r="D18" s="68">
        <v>194138.18646699999</v>
      </c>
      <c r="E18" s="68">
        <v>192366</v>
      </c>
      <c r="F18" s="68">
        <v>204400</v>
      </c>
      <c r="G18" s="68">
        <v>194800.62100000001</v>
      </c>
      <c r="H18" s="68">
        <v>192613</v>
      </c>
      <c r="J18" s="1010"/>
      <c r="L18" s="43"/>
    </row>
    <row r="19" spans="2:14" ht="11.25" customHeight="1">
      <c r="B19" s="212">
        <v>3</v>
      </c>
      <c r="C19" s="388" t="s">
        <v>604</v>
      </c>
      <c r="D19" s="68">
        <v>216030.589958</v>
      </c>
      <c r="E19" s="68">
        <v>213098</v>
      </c>
      <c r="F19" s="68">
        <v>233801</v>
      </c>
      <c r="G19" s="68">
        <v>220284.74299999999</v>
      </c>
      <c r="H19" s="68">
        <v>211269</v>
      </c>
    </row>
    <row r="20" spans="2:14" ht="11.25" customHeight="1">
      <c r="B20" s="1229" t="s">
        <v>605</v>
      </c>
      <c r="C20" s="1230"/>
      <c r="D20" s="511"/>
      <c r="E20" s="211"/>
      <c r="F20" s="211"/>
      <c r="G20" s="211"/>
      <c r="H20" s="211"/>
    </row>
    <row r="21" spans="2:14" ht="11.25" customHeight="1">
      <c r="B21" s="212">
        <v>4</v>
      </c>
      <c r="C21" s="388" t="s">
        <v>397</v>
      </c>
      <c r="D21" s="68">
        <v>1070702.69346481</v>
      </c>
      <c r="E21" s="68">
        <v>1030327</v>
      </c>
      <c r="F21" s="68">
        <v>973431</v>
      </c>
      <c r="G21" s="68">
        <v>982349.39099999995</v>
      </c>
      <c r="H21" s="68">
        <v>976567</v>
      </c>
      <c r="J21" s="84"/>
      <c r="K21" s="950"/>
      <c r="L21" s="290"/>
    </row>
    <row r="22" spans="2:14" ht="11.25" customHeight="1">
      <c r="B22" s="214"/>
      <c r="C22" s="211" t="s">
        <v>606</v>
      </c>
      <c r="D22" s="511"/>
      <c r="E22" s="511"/>
      <c r="F22" s="211"/>
      <c r="G22" s="211"/>
      <c r="H22" s="211"/>
      <c r="I22" s="43"/>
      <c r="J22" s="47"/>
      <c r="K22" s="43"/>
      <c r="L22" s="43"/>
      <c r="M22" s="934"/>
    </row>
    <row r="23" spans="2:14" ht="11.25" customHeight="1">
      <c r="B23" s="212">
        <v>5</v>
      </c>
      <c r="C23" s="388" t="s">
        <v>607</v>
      </c>
      <c r="D23" s="512">
        <v>17.2402569597993</v>
      </c>
      <c r="E23" s="512">
        <v>17.739999999999998</v>
      </c>
      <c r="F23" s="512">
        <v>19.45</v>
      </c>
      <c r="G23" s="512">
        <v>18.29</v>
      </c>
      <c r="H23" s="512">
        <v>18.48</v>
      </c>
      <c r="J23" s="1009"/>
      <c r="K23" s="1008"/>
      <c r="L23" s="1008"/>
      <c r="M23" s="934"/>
      <c r="N23" s="934"/>
    </row>
    <row r="24" spans="2:14" ht="11.25" customHeight="1">
      <c r="B24" s="212">
        <v>6</v>
      </c>
      <c r="C24" s="388" t="s">
        <v>608</v>
      </c>
      <c r="D24" s="512">
        <v>18.131277407360898</v>
      </c>
      <c r="E24" s="512">
        <v>18.670000000000002</v>
      </c>
      <c r="F24" s="512">
        <v>21</v>
      </c>
      <c r="G24" s="512">
        <v>19.829999999999998</v>
      </c>
      <c r="H24" s="512">
        <v>19.72</v>
      </c>
      <c r="J24" s="512"/>
    </row>
    <row r="25" spans="2:14" ht="11.25" customHeight="1">
      <c r="B25" s="212">
        <v>7</v>
      </c>
      <c r="C25" s="388" t="s">
        <v>609</v>
      </c>
      <c r="D25" s="512">
        <v>20.175889279104499</v>
      </c>
      <c r="E25" s="512">
        <v>20.68</v>
      </c>
      <c r="F25" s="512">
        <v>24.02</v>
      </c>
      <c r="G25" s="512">
        <v>22.42</v>
      </c>
      <c r="H25" s="512">
        <v>21.63</v>
      </c>
      <c r="J25" s="512"/>
      <c r="K25" s="950"/>
      <c r="L25" s="290"/>
    </row>
    <row r="26" spans="2:14" ht="11.25" customHeight="1">
      <c r="B26" s="479" t="s">
        <v>610</v>
      </c>
      <c r="C26" s="479"/>
      <c r="D26" s="479"/>
      <c r="E26" s="479"/>
      <c r="F26" s="479"/>
      <c r="G26" s="479"/>
      <c r="H26" s="479"/>
      <c r="K26" s="290"/>
      <c r="L26" s="290"/>
      <c r="M26" s="934"/>
    </row>
    <row r="27" spans="2:14" s="3" customFormat="1" ht="11.25" customHeight="1">
      <c r="B27" s="513" t="s">
        <v>611</v>
      </c>
      <c r="C27" s="349" t="s">
        <v>612</v>
      </c>
      <c r="D27" s="512">
        <v>1.9</v>
      </c>
      <c r="E27" s="512">
        <v>1.9</v>
      </c>
      <c r="F27" s="512">
        <v>1.9</v>
      </c>
      <c r="G27" s="512">
        <v>1.9750999999999999</v>
      </c>
      <c r="H27" s="512">
        <v>1.9868399999999999</v>
      </c>
      <c r="K27" s="290"/>
      <c r="L27" s="290"/>
    </row>
    <row r="28" spans="2:14" s="3" customFormat="1" ht="11.25" customHeight="1">
      <c r="B28" s="514" t="s">
        <v>613</v>
      </c>
      <c r="C28" s="515" t="s">
        <v>614</v>
      </c>
      <c r="D28" s="516">
        <v>1.9</v>
      </c>
      <c r="E28" s="516">
        <v>1.9</v>
      </c>
      <c r="F28" s="516">
        <v>1.9</v>
      </c>
      <c r="G28" s="516">
        <v>1.9750999999999999</v>
      </c>
      <c r="H28" s="516">
        <v>1.9868399999999999</v>
      </c>
      <c r="K28" s="199"/>
    </row>
    <row r="29" spans="2:14" s="3" customFormat="1" ht="11.25" customHeight="1">
      <c r="B29" s="514" t="s">
        <v>615</v>
      </c>
      <c r="C29" s="515" t="s">
        <v>616</v>
      </c>
      <c r="D29" s="516">
        <v>1.9</v>
      </c>
      <c r="E29" s="516">
        <v>1.9</v>
      </c>
      <c r="F29" s="516">
        <v>1.9</v>
      </c>
      <c r="G29" s="516">
        <v>1.9750999999999999</v>
      </c>
      <c r="H29" s="516">
        <v>1.9868399999999999</v>
      </c>
      <c r="K29" s="199"/>
      <c r="L29" s="947"/>
    </row>
    <row r="30" spans="2:14" s="3" customFormat="1" ht="11.25" customHeight="1">
      <c r="B30" s="513" t="s">
        <v>617</v>
      </c>
      <c r="C30" s="349" t="s">
        <v>618</v>
      </c>
      <c r="D30" s="517">
        <v>9.9</v>
      </c>
      <c r="E30" s="517">
        <v>9.9</v>
      </c>
      <c r="F30" s="512">
        <v>9.9</v>
      </c>
      <c r="G30" s="512">
        <v>9.9749999999999996</v>
      </c>
      <c r="H30" s="512">
        <v>9.9868399999999991</v>
      </c>
      <c r="K30" s="199"/>
      <c r="L30" s="947"/>
      <c r="M30" s="934"/>
    </row>
    <row r="31" spans="2:14" ht="11.25" customHeight="1">
      <c r="B31" s="1229" t="s">
        <v>619</v>
      </c>
      <c r="C31" s="1230"/>
      <c r="D31" s="331"/>
      <c r="E31" s="331"/>
      <c r="F31" s="331"/>
      <c r="G31" s="518"/>
      <c r="H31" s="518"/>
      <c r="I31" s="3"/>
      <c r="K31" s="199"/>
      <c r="L31" s="947"/>
    </row>
    <row r="32" spans="2:14" ht="11.25" customHeight="1">
      <c r="B32" s="212">
        <v>8</v>
      </c>
      <c r="C32" s="388" t="s">
        <v>620</v>
      </c>
      <c r="D32" s="512">
        <v>2.5000000041449302</v>
      </c>
      <c r="E32" s="512">
        <v>2.5</v>
      </c>
      <c r="F32" s="512">
        <v>2.5</v>
      </c>
      <c r="G32" s="512">
        <v>2.5</v>
      </c>
      <c r="H32" s="512">
        <v>2.5</v>
      </c>
      <c r="J32" s="932"/>
      <c r="K32" s="290"/>
    </row>
    <row r="33" spans="2:13" ht="11.25" customHeight="1">
      <c r="B33" s="519" t="s">
        <v>570</v>
      </c>
      <c r="C33" s="349" t="s">
        <v>621</v>
      </c>
      <c r="D33" s="512">
        <v>0</v>
      </c>
      <c r="E33" s="332"/>
      <c r="F33" s="332"/>
      <c r="G33" s="520"/>
      <c r="H33" s="520"/>
      <c r="K33" s="290"/>
      <c r="L33" s="43"/>
    </row>
    <row r="34" spans="2:13" ht="11.25" customHeight="1">
      <c r="B34" s="519">
        <v>9</v>
      </c>
      <c r="C34" s="349" t="s">
        <v>622</v>
      </c>
      <c r="D34" s="512">
        <v>1.1548636140987201</v>
      </c>
      <c r="E34" s="517">
        <v>0.78149999999999997</v>
      </c>
      <c r="F34" s="517">
        <v>0.76950000000000007</v>
      </c>
      <c r="G34" s="517">
        <v>0.72561999999999993</v>
      </c>
      <c r="H34" s="517">
        <v>0.74763000000000002</v>
      </c>
      <c r="J34" s="932"/>
      <c r="K34" s="290"/>
      <c r="L34" s="43"/>
      <c r="M34" s="934"/>
    </row>
    <row r="35" spans="2:13" ht="11.25" customHeight="1">
      <c r="B35" s="519" t="s">
        <v>623</v>
      </c>
      <c r="C35" s="349" t="s">
        <v>624</v>
      </c>
      <c r="D35" s="512">
        <v>3.1490705189963499</v>
      </c>
      <c r="E35" s="517">
        <v>2</v>
      </c>
      <c r="F35" s="517">
        <v>2</v>
      </c>
      <c r="G35" s="517">
        <v>2</v>
      </c>
      <c r="H35" s="517">
        <v>2</v>
      </c>
      <c r="J35" s="932"/>
      <c r="K35" s="290"/>
      <c r="L35" s="43"/>
    </row>
    <row r="36" spans="2:13" ht="11.25" customHeight="1">
      <c r="B36" s="519">
        <v>10</v>
      </c>
      <c r="C36" s="349" t="s">
        <v>625</v>
      </c>
      <c r="D36" s="512">
        <v>0</v>
      </c>
      <c r="E36" s="517"/>
      <c r="F36" s="517"/>
      <c r="G36" s="517"/>
      <c r="H36" s="517"/>
      <c r="K36" s="290"/>
    </row>
    <row r="37" spans="2:13" ht="11.25" customHeight="1">
      <c r="B37" s="519" t="s">
        <v>626</v>
      </c>
      <c r="C37" s="349" t="s">
        <v>627</v>
      </c>
      <c r="D37" s="512">
        <v>2.0000000033346201</v>
      </c>
      <c r="E37" s="517">
        <v>3.2035999999999998</v>
      </c>
      <c r="F37" s="517">
        <v>3.1</v>
      </c>
      <c r="G37" s="517">
        <v>3.157</v>
      </c>
      <c r="H37" s="517">
        <v>3.1802999999999999</v>
      </c>
      <c r="J37" s="932"/>
      <c r="K37" s="290"/>
      <c r="L37" s="43"/>
    </row>
    <row r="38" spans="2:13" ht="11.25" customHeight="1">
      <c r="B38" s="519">
        <v>11</v>
      </c>
      <c r="C38" s="349" t="s">
        <v>628</v>
      </c>
      <c r="D38" s="512">
        <v>8.8039341405746185</v>
      </c>
      <c r="E38" s="517">
        <v>8.49</v>
      </c>
      <c r="F38" s="517">
        <v>8.3699999999999992</v>
      </c>
      <c r="G38" s="517">
        <v>8.3826199999999993</v>
      </c>
      <c r="H38" s="517">
        <v>8.4279299999999999</v>
      </c>
      <c r="J38" s="932"/>
      <c r="K38" s="290"/>
      <c r="L38" s="43"/>
      <c r="M38" s="934"/>
    </row>
    <row r="39" spans="2:13" ht="11.25" customHeight="1">
      <c r="B39" s="519" t="s">
        <v>629</v>
      </c>
      <c r="C39" s="349" t="s">
        <v>630</v>
      </c>
      <c r="D39" s="517">
        <v>18.7</v>
      </c>
      <c r="E39" s="517">
        <v>18.39</v>
      </c>
      <c r="F39" s="517">
        <v>18.269500000000001</v>
      </c>
      <c r="G39" s="517">
        <v>18.357619999999997</v>
      </c>
      <c r="H39" s="517">
        <v>18.414769999999997</v>
      </c>
      <c r="I39" s="3"/>
      <c r="J39" s="935"/>
      <c r="K39" s="290"/>
      <c r="L39" s="43"/>
      <c r="M39" s="935"/>
    </row>
    <row r="40" spans="2:13" ht="11.25" customHeight="1">
      <c r="B40" s="212">
        <v>12</v>
      </c>
      <c r="C40" s="388" t="s">
        <v>631</v>
      </c>
      <c r="D40" s="517">
        <v>12.132</v>
      </c>
      <c r="E40" s="517">
        <v>12.67</v>
      </c>
      <c r="F40" s="517">
        <v>15</v>
      </c>
      <c r="G40" s="517">
        <v>13.83</v>
      </c>
      <c r="H40" s="517">
        <v>13.01</v>
      </c>
      <c r="J40" s="551"/>
      <c r="K40" s="290"/>
    </row>
    <row r="41" spans="2:13" ht="11.25" customHeight="1">
      <c r="B41" s="1229" t="s">
        <v>181</v>
      </c>
      <c r="C41" s="1230"/>
      <c r="D41" s="211"/>
      <c r="E41" s="211"/>
      <c r="F41" s="211"/>
      <c r="G41" s="211"/>
      <c r="H41" s="211"/>
      <c r="J41" s="43"/>
      <c r="K41" s="290"/>
    </row>
    <row r="42" spans="2:13" ht="11.25" customHeight="1">
      <c r="B42" s="212">
        <v>13</v>
      </c>
      <c r="C42" s="388" t="s">
        <v>632</v>
      </c>
      <c r="D42" s="68">
        <v>3115491.994105</v>
      </c>
      <c r="E42" s="68">
        <v>3002460</v>
      </c>
      <c r="F42" s="68">
        <v>2788704</v>
      </c>
      <c r="G42" s="215">
        <v>3008963.284</v>
      </c>
      <c r="H42" s="68">
        <v>2952716</v>
      </c>
      <c r="J42" s="43"/>
      <c r="K42"/>
    </row>
    <row r="43" spans="2:13" ht="11.25" customHeight="1">
      <c r="B43" s="212">
        <v>14</v>
      </c>
      <c r="C43" s="388" t="s">
        <v>633</v>
      </c>
      <c r="D43" s="512">
        <v>6.2313813302791301</v>
      </c>
      <c r="E43" s="512">
        <v>6.4069599999999998</v>
      </c>
      <c r="F43" s="512">
        <v>7.3296000000000001</v>
      </c>
      <c r="G43" s="512">
        <v>6.4740000000000002</v>
      </c>
      <c r="H43" s="512">
        <v>6.5229999999999997</v>
      </c>
      <c r="J43" s="1007"/>
      <c r="K43" s="290"/>
    </row>
    <row r="44" spans="2:13" ht="22.5" customHeight="1">
      <c r="B44" s="1233" t="s">
        <v>634</v>
      </c>
      <c r="C44" s="1234"/>
      <c r="D44" s="211"/>
      <c r="E44" s="211"/>
      <c r="F44" s="211"/>
      <c r="G44" s="211"/>
      <c r="H44" s="211"/>
      <c r="J44" s="43"/>
      <c r="K44" s="43"/>
    </row>
    <row r="45" spans="2:13" ht="11.25" customHeight="1">
      <c r="B45" s="212" t="s">
        <v>635</v>
      </c>
      <c r="C45" s="388" t="s">
        <v>636</v>
      </c>
      <c r="D45" s="517"/>
      <c r="E45" s="517"/>
      <c r="F45" s="517"/>
      <c r="G45" s="517"/>
      <c r="H45" s="517"/>
    </row>
    <row r="46" spans="2:13" ht="11.25" customHeight="1">
      <c r="B46" s="212" t="s">
        <v>637</v>
      </c>
      <c r="C46" s="213" t="s">
        <v>614</v>
      </c>
      <c r="D46" s="517"/>
      <c r="E46" s="517"/>
      <c r="F46" s="517"/>
      <c r="G46" s="517"/>
      <c r="H46" s="517"/>
    </row>
    <row r="47" spans="2:13" ht="11.25" customHeight="1">
      <c r="B47" s="212" t="s">
        <v>638</v>
      </c>
      <c r="C47" s="388" t="s">
        <v>639</v>
      </c>
      <c r="D47" s="517"/>
      <c r="E47" s="517"/>
      <c r="F47" s="517"/>
      <c r="G47" s="517"/>
      <c r="H47" s="517"/>
    </row>
    <row r="48" spans="2:13" ht="22.5" customHeight="1">
      <c r="B48" s="1233" t="s">
        <v>640</v>
      </c>
      <c r="C48" s="1234"/>
      <c r="D48" s="211"/>
      <c r="E48" s="211"/>
      <c r="F48" s="211"/>
      <c r="G48" s="211"/>
      <c r="H48" s="211"/>
      <c r="J48" s="43"/>
      <c r="K48" s="43"/>
    </row>
    <row r="49" spans="2:8" ht="11.25" customHeight="1">
      <c r="B49" s="212" t="s">
        <v>641</v>
      </c>
      <c r="C49" s="388" t="s">
        <v>642</v>
      </c>
      <c r="D49" s="517"/>
      <c r="E49" s="517"/>
      <c r="F49" s="517"/>
      <c r="G49" s="517"/>
      <c r="H49" s="517"/>
    </row>
    <row r="50" spans="2:8" ht="11.25" customHeight="1">
      <c r="B50" s="212" t="s">
        <v>643</v>
      </c>
      <c r="C50" s="388" t="s">
        <v>644</v>
      </c>
      <c r="D50" s="517">
        <v>3</v>
      </c>
      <c r="E50" s="517">
        <v>6</v>
      </c>
      <c r="F50" s="517">
        <v>6</v>
      </c>
      <c r="G50" s="517">
        <v>6</v>
      </c>
      <c r="H50" s="517">
        <v>6</v>
      </c>
    </row>
    <row r="51" spans="2:8" ht="11.25" customHeight="1">
      <c r="B51" s="1229" t="s">
        <v>645</v>
      </c>
      <c r="C51" s="1229"/>
      <c r="D51" s="211"/>
      <c r="E51" s="211"/>
      <c r="F51" s="211"/>
      <c r="G51" s="211"/>
      <c r="H51" s="211"/>
    </row>
    <row r="52" spans="2:8" ht="11.25" customHeight="1">
      <c r="B52" s="212">
        <v>15</v>
      </c>
      <c r="C52" s="388" t="s">
        <v>646</v>
      </c>
      <c r="D52" s="1042">
        <f>+'LIQ1'!I15</f>
        <v>727640.61865707033</v>
      </c>
      <c r="E52" s="337">
        <v>867407.70516384905</v>
      </c>
      <c r="F52" s="68">
        <v>984933.57799999998</v>
      </c>
      <c r="G52" s="68">
        <v>773268.03995001758</v>
      </c>
      <c r="H52" s="68">
        <v>725378</v>
      </c>
    </row>
    <row r="53" spans="2:8" ht="11.25" customHeight="1">
      <c r="B53" s="212" t="s">
        <v>647</v>
      </c>
      <c r="C53" s="388" t="s">
        <v>648</v>
      </c>
      <c r="D53" s="1042">
        <f>+'LIQ1'!I31</f>
        <v>544863.60676223435</v>
      </c>
      <c r="E53" s="337">
        <f>+'LIQ1'!J31</f>
        <v>731090.27444814879</v>
      </c>
      <c r="F53" s="1042">
        <f>+'LIQ1'!K31</f>
        <v>823864.86079881946</v>
      </c>
      <c r="G53" s="1042">
        <f>+'LIQ1'!L31</f>
        <v>795660.78679156245</v>
      </c>
      <c r="H53" s="1042">
        <v>758742</v>
      </c>
    </row>
    <row r="54" spans="2:8" ht="11.25" customHeight="1">
      <c r="B54" s="212" t="s">
        <v>649</v>
      </c>
      <c r="C54" s="388" t="s">
        <v>650</v>
      </c>
      <c r="D54" s="1042">
        <f>+'LIQ1'!I38</f>
        <v>40014.366645517337</v>
      </c>
      <c r="E54" s="337">
        <f>+'LIQ1'!J38</f>
        <v>54922.451455875882</v>
      </c>
      <c r="F54" s="1042">
        <f>+'LIQ1'!K38</f>
        <v>67756.866714450662</v>
      </c>
      <c r="G54" s="1042">
        <f>+'LIQ1'!L38</f>
        <v>71479.173893949483</v>
      </c>
      <c r="H54" s="1042">
        <v>68325</v>
      </c>
    </row>
    <row r="55" spans="2:8" ht="11.25" customHeight="1">
      <c r="B55" s="212">
        <v>16</v>
      </c>
      <c r="C55" s="388" t="s">
        <v>651</v>
      </c>
      <c r="D55" s="1042">
        <f>+'LIQ1'!I44</f>
        <v>504849.240116717</v>
      </c>
      <c r="E55" s="337">
        <v>676167.82299227302</v>
      </c>
      <c r="F55" s="68">
        <v>756107.99399999995</v>
      </c>
      <c r="G55" s="68">
        <v>724182</v>
      </c>
      <c r="H55" s="68">
        <v>690417</v>
      </c>
    </row>
    <row r="56" spans="2:8" ht="11.25" customHeight="1">
      <c r="B56" s="212">
        <v>17</v>
      </c>
      <c r="C56" s="388" t="s">
        <v>652</v>
      </c>
      <c r="D56" s="1043">
        <f>+'LIQ1'!I45</f>
        <v>144.13027906882601</v>
      </c>
      <c r="E56" s="521">
        <v>128.28290191705301</v>
      </c>
      <c r="F56" s="522">
        <v>130.26</v>
      </c>
      <c r="G56" s="522">
        <v>137.06</v>
      </c>
      <c r="H56" s="522">
        <v>135.9</v>
      </c>
    </row>
    <row r="57" spans="2:8" ht="11.25" customHeight="1">
      <c r="B57" s="1229" t="s">
        <v>197</v>
      </c>
      <c r="C57" s="1230"/>
      <c r="D57" s="211"/>
      <c r="E57" s="211"/>
      <c r="F57" s="211"/>
      <c r="G57" s="211"/>
      <c r="H57" s="211"/>
    </row>
    <row r="58" spans="2:8" ht="11.25" customHeight="1">
      <c r="B58" s="216">
        <v>18</v>
      </c>
      <c r="C58" s="272" t="s">
        <v>653</v>
      </c>
      <c r="D58" s="215">
        <v>1694413</v>
      </c>
      <c r="E58" s="337">
        <v>1630920</v>
      </c>
      <c r="F58" s="68">
        <v>1564433.4879999999</v>
      </c>
      <c r="G58" s="68">
        <v>1569686.3184270279</v>
      </c>
      <c r="H58" s="68">
        <v>1614043.0919999999</v>
      </c>
    </row>
    <row r="59" spans="2:8" ht="11.25" customHeight="1">
      <c r="B59" s="216">
        <v>19</v>
      </c>
      <c r="C59" s="272" t="s">
        <v>654</v>
      </c>
      <c r="D59" s="215">
        <v>1449364</v>
      </c>
      <c r="E59" s="337">
        <v>1477417</v>
      </c>
      <c r="F59" s="68">
        <v>1402917.1459999999</v>
      </c>
      <c r="G59" s="68">
        <v>1388291.7504319495</v>
      </c>
      <c r="H59" s="68">
        <v>1412964.659</v>
      </c>
    </row>
    <row r="60" spans="2:8" ht="11.25" customHeight="1">
      <c r="B60" s="785">
        <v>20</v>
      </c>
      <c r="C60" s="840" t="s">
        <v>655</v>
      </c>
      <c r="D60" s="1015">
        <v>116.91</v>
      </c>
      <c r="E60" s="841">
        <v>110.39</v>
      </c>
      <c r="F60" s="842">
        <v>111.51</v>
      </c>
      <c r="G60" s="842">
        <v>113.07</v>
      </c>
      <c r="H60" s="842">
        <v>114.23</v>
      </c>
    </row>
    <row r="61" spans="2:8">
      <c r="B61" s="80"/>
    </row>
  </sheetData>
  <mergeCells count="13">
    <mergeCell ref="B3:H3"/>
    <mergeCell ref="B7:H7"/>
    <mergeCell ref="B16:C16"/>
    <mergeCell ref="B9:H9"/>
    <mergeCell ref="B41:C41"/>
    <mergeCell ref="B51:C51"/>
    <mergeCell ref="B57:C57"/>
    <mergeCell ref="B11:H11"/>
    <mergeCell ref="B13:C15"/>
    <mergeCell ref="B20:C20"/>
    <mergeCell ref="B31:C31"/>
    <mergeCell ref="B44:C44"/>
    <mergeCell ref="B48:C48"/>
  </mergeCells>
  <phoneticPr fontId="296"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99EA3AB96DFF40AD4753A6EE488D56" ma:contentTypeVersion="14" ma:contentTypeDescription="Opprett et nytt dokument." ma:contentTypeScope="" ma:versionID="5620bed15b95d34d0964f127ea5f9a70">
  <xsd:schema xmlns:xsd="http://www.w3.org/2001/XMLSchema" xmlns:xs="http://www.w3.org/2001/XMLSchema" xmlns:p="http://schemas.microsoft.com/office/2006/metadata/properties" xmlns:ns2="7aa11775-dd71-4476-a03a-eb736b0edf38" xmlns:ns3="6c6b3fa0-d94b-4027-b803-2bbee5cce634" targetNamespace="http://schemas.microsoft.com/office/2006/metadata/properties" ma:root="true" ma:fieldsID="2c4b241eeb52fbaf9d0a1bbec6d23b39" ns2:_="" ns3:_="">
    <xsd:import namespace="7aa11775-dd71-4476-a03a-eb736b0edf38"/>
    <xsd:import namespace="6c6b3fa0-d94b-4027-b803-2bbee5cce63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Info_x0020_om_x0020_dokumentet"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a11775-dd71-4476-a03a-eb736b0edf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Info_x0020_om_x0020_dokumentet" ma:index="14" nillable="true" ma:displayName="Info om dokumentet" ma:internalName="Info_x0020_om_x0020_dokumentet">
      <xsd:simpleType>
        <xsd:restriction base="dms:Text">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6b3fa0-d94b-4027-b803-2bbee5cce634"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nfo_x0020_om_x0020_dokumentet xmlns="7aa11775-dd71-4476-a03a-eb736b0edf38" xsi:nil="true"/>
    <SharedWithUsers xmlns="6c6b3fa0-d94b-4027-b803-2bbee5cce634">
      <UserInfo>
        <DisplayName>Skøelv, Eva Helene</DisplayName>
        <AccountId>9</AccountId>
        <AccountType/>
      </UserInfo>
      <UserInfo>
        <DisplayName>Schjølberg, Nina</DisplayName>
        <AccountId>36</AccountId>
        <AccountType/>
      </UserInfo>
      <UserInfo>
        <DisplayName>Skramstad, Bjørn Emil</DisplayName>
        <AccountId>156</AccountId>
        <AccountType/>
      </UserInfo>
      <UserInfo>
        <DisplayName>Helde, Marit</DisplayName>
        <AccountId>84</AccountId>
        <AccountType/>
      </UserInfo>
      <UserInfo>
        <DisplayName>Bjørkkjær, Gry Anette</DisplayName>
        <AccountId>17</AccountId>
        <AccountType/>
      </UserInfo>
      <UserInfo>
        <DisplayName>Ekvang, Anders</DisplayName>
        <AccountId>254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25C6DE-AB15-4D84-BA0B-A0C416D163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a11775-dd71-4476-a03a-eb736b0edf38"/>
    <ds:schemaRef ds:uri="6c6b3fa0-d94b-4027-b803-2bbee5cce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EAEA37-C6CB-4DD3-A8A9-80B70904983B}">
  <ds:schemaRefs>
    <ds:schemaRef ds:uri="http://purl.org/dc/dcmitype/"/>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6c6b3fa0-d94b-4027-b803-2bbee5cce634"/>
    <ds:schemaRef ds:uri="http://purl.org/dc/elements/1.1/"/>
    <ds:schemaRef ds:uri="http://schemas.openxmlformats.org/package/2006/metadata/core-properties"/>
    <ds:schemaRef ds:uri="7aa11775-dd71-4476-a03a-eb736b0edf38"/>
  </ds:schemaRefs>
</ds:datastoreItem>
</file>

<file path=customXml/itemProps3.xml><?xml version="1.0" encoding="utf-8"?>
<ds:datastoreItem xmlns:ds="http://schemas.openxmlformats.org/officeDocument/2006/customXml" ds:itemID="{C1D27BB1-5CFA-481B-B746-EC817B0012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46</vt:i4>
      </vt:variant>
      <vt:variant>
        <vt:lpstr>Navngitte områder</vt:lpstr>
      </vt:variant>
      <vt:variant>
        <vt:i4>32</vt:i4>
      </vt:variant>
    </vt:vector>
  </HeadingPairs>
  <TitlesOfParts>
    <vt:vector size="78" baseType="lpstr">
      <vt:lpstr>COVER</vt:lpstr>
      <vt:lpstr>CONTACT INFORMATION</vt:lpstr>
      <vt:lpstr>CONTENTS</vt:lpstr>
      <vt:lpstr>CC1</vt:lpstr>
      <vt:lpstr>CC2</vt:lpstr>
      <vt:lpstr>A01</vt:lpstr>
      <vt:lpstr>A03</vt:lpstr>
      <vt:lpstr>OV1</vt:lpstr>
      <vt:lpstr>KM1</vt:lpstr>
      <vt:lpstr>A02</vt:lpstr>
      <vt:lpstr>A04</vt:lpstr>
      <vt:lpstr>CQ1</vt:lpstr>
      <vt:lpstr>CQ4</vt:lpstr>
      <vt:lpstr>CQ5</vt:lpstr>
      <vt:lpstr>CQ7</vt:lpstr>
      <vt:lpstr>CR1</vt:lpstr>
      <vt:lpstr>CR1-A</vt:lpstr>
      <vt:lpstr>CR3</vt:lpstr>
      <vt:lpstr>CR4</vt:lpstr>
      <vt:lpstr>CR5</vt:lpstr>
      <vt:lpstr>CR6</vt:lpstr>
      <vt:lpstr>CR7-A</vt:lpstr>
      <vt:lpstr>CR8</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vt:lpstr>
      <vt:lpstr>IRRBB1</vt:lpstr>
      <vt:lpstr>CCA</vt:lpstr>
      <vt:lpstr>CCA Footnotes</vt:lpstr>
      <vt:lpstr>BACK</vt:lpstr>
      <vt:lpstr>'A01'!Utskriftsområde</vt:lpstr>
      <vt:lpstr>'A02'!Utskriftsområde</vt:lpstr>
      <vt:lpstr>'A03'!Utskriftsområde</vt:lpstr>
      <vt:lpstr>'A04'!Utskriftsområde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'CCR8'!Utskriftsområde</vt:lpstr>
      <vt:lpstr>'CCyB1 '!Utskriftsområde</vt:lpstr>
      <vt:lpstr>CCyB2!Utskriftsområde</vt:lpstr>
      <vt:lpstr>CONTENTS!Utskriftsområde</vt:lpstr>
      <vt:lpstr>COVER!Utskriftsområde</vt:lpstr>
      <vt:lpstr>'CR10'!Utskriftsområde</vt:lpstr>
      <vt:lpstr>'CR1-A'!Utskriftsområde</vt:lpstr>
      <vt:lpstr>'CR3'!Utskriftsområde</vt:lpstr>
      <vt:lpstr>'CR4'!Utskriftsområde</vt:lpstr>
      <vt:lpstr>'CR5'!Utskriftsområde</vt:lpstr>
      <vt:lpstr>'CR6'!Utskriftsområde</vt:lpstr>
      <vt:lpstr>'CR8'!Utskriftsområde</vt:lpstr>
      <vt:lpstr>'KM1'!Utskriftsområde</vt:lpstr>
      <vt:lpstr>'LIQ1'!Utskriftsområde</vt:lpstr>
      <vt:lpstr>'LR1'!Utskriftsområde</vt:lpstr>
      <vt:lpstr>'LR2'!Utskriftsområde</vt:lpstr>
      <vt:lpstr>'LR3'!Utskriftsområde</vt:lpstr>
      <vt:lpstr>'MR1'!Utskriftsområde</vt:lpstr>
      <vt:lpstr>'OV1'!Utskriftsområde</vt:lpstr>
      <vt:lpstr>TLAC3!Utskriftsområde</vt:lpstr>
      <vt:lpstr>CCA!Utskriftstitler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2022-08-30T06:23:03Z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0x0101004A99EA3AB96DFF40AD4753A6EE488D56</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ies>
</file>