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nbasa.sharepoint.com/sites/InvestorRelations/Delte dokumenter/1 - Reporting/Quarterly reporting/2025/Q3/"/>
    </mc:Choice>
  </mc:AlternateContent>
  <xr:revisionPtr revIDLastSave="0" documentId="8_{78412FC1-BA51-47FF-B51A-ABA9B9CA9C09}" xr6:coauthVersionLast="47" xr6:coauthVersionMax="47" xr10:uidLastSave="{00000000-0000-0000-0000-000000000000}"/>
  <bookViews>
    <workbookView xWindow="-51720" yWindow="-2820" windowWidth="51840" windowHeight="21120" activeTab="1" xr2:uid="{68AEFC76-3FFB-43D9-94C4-CE23393BA925}"/>
  </bookViews>
  <sheets>
    <sheet name="Assumptions and Changes" sheetId="3" r:id="rId1"/>
    <sheet name="NII" sheetId="1" r:id="rId2"/>
    <sheet name="Fin perf" sheetId="2" r:id="rId3"/>
  </sheets>
  <definedNames>
    <definedName name="_xlnm.Print_Area" localSheetId="2">'Fin perf'!$A$1:$M$31</definedName>
    <definedName name="_xlnm.Print_Area" localSheetId="1">NII!$A$1:$J$115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2" l="1"/>
  <c r="K24" i="2"/>
  <c r="I24" i="2"/>
  <c r="C24" i="2"/>
  <c r="M23" i="2"/>
  <c r="K23" i="2"/>
  <c r="I23" i="2"/>
  <c r="C23" i="2"/>
  <c r="I10" i="2"/>
  <c r="M9" i="2"/>
  <c r="K9" i="2"/>
  <c r="M8" i="2"/>
  <c r="K8" i="2"/>
  <c r="G8" i="2"/>
  <c r="E8" i="2"/>
  <c r="C8" i="2"/>
  <c r="M7" i="2"/>
  <c r="K7" i="2"/>
  <c r="I8" i="2" l="1"/>
</calcChain>
</file>

<file path=xl/sharedStrings.xml><?xml version="1.0" encoding="utf-8"?>
<sst xmlns="http://schemas.openxmlformats.org/spreadsheetml/2006/main" count="234" uniqueCount="102">
  <si>
    <t>1.2.1  Net interest income - split by segments</t>
  </si>
  <si>
    <t>Amounts in NOK million</t>
  </si>
  <si>
    <t>3Q25</t>
  </si>
  <si>
    <t>2Q25</t>
  </si>
  <si>
    <t>1Q25</t>
  </si>
  <si>
    <t>4Q24</t>
  </si>
  <si>
    <t>3Q24</t>
  </si>
  <si>
    <t>2Q24</t>
  </si>
  <si>
    <t>1Q24</t>
  </si>
  <si>
    <t>4Q23</t>
  </si>
  <si>
    <t>3Q23</t>
  </si>
  <si>
    <t>Interest margin on performing loans to customers¹</t>
  </si>
  <si>
    <t>Customer segments</t>
  </si>
  <si>
    <t>Personal customers</t>
  </si>
  <si>
    <t>Corporate customers Norway</t>
  </si>
  <si>
    <t>Large corporates and international customers</t>
  </si>
  <si>
    <t>Other operations</t>
  </si>
  <si>
    <t>Interest margin on deposits from customers</t>
  </si>
  <si>
    <t>Equity and non-interest bearing items</t>
  </si>
  <si>
    <t>Customer segments²</t>
  </si>
  <si>
    <r>
      <t>Personal customers</t>
    </r>
    <r>
      <rPr>
        <sz val="6.5"/>
        <rFont val="Arial"/>
        <family val="2"/>
      </rPr>
      <t>²</t>
    </r>
  </si>
  <si>
    <r>
      <t>Corporate customers Norway</t>
    </r>
    <r>
      <rPr>
        <sz val="6.5"/>
        <rFont val="Arial"/>
        <family val="2"/>
      </rPr>
      <t>²</t>
    </r>
  </si>
  <si>
    <r>
      <t>Large corporates and international customers</t>
    </r>
    <r>
      <rPr>
        <sz val="6.5"/>
        <rFont val="Arial"/>
        <family val="2"/>
      </rPr>
      <t>²</t>
    </r>
  </si>
  <si>
    <t>Other net interest income</t>
  </si>
  <si>
    <t xml:space="preserve">Total net interest income </t>
  </si>
  <si>
    <t>1  Excluding impaired loans.</t>
  </si>
  <si>
    <t>2  Allocated capital.</t>
  </si>
  <si>
    <t>1.2.2  Average volumes - split by segments</t>
  </si>
  <si>
    <r>
      <t>Performing loans to customers</t>
    </r>
    <r>
      <rPr>
        <b/>
        <vertAlign val="superscript"/>
        <sz val="6.5"/>
        <rFont val="Arial"/>
        <family val="2"/>
      </rPr>
      <t>1</t>
    </r>
  </si>
  <si>
    <r>
      <t>Deposits from customers</t>
    </r>
    <r>
      <rPr>
        <b/>
        <vertAlign val="superscript"/>
        <sz val="6.5"/>
        <rFont val="Arial"/>
        <family val="2"/>
      </rPr>
      <t>1</t>
    </r>
  </si>
  <si>
    <r>
      <t>Personal customers</t>
    </r>
    <r>
      <rPr>
        <i/>
        <vertAlign val="superscript"/>
        <sz val="6.5"/>
        <rFont val="Arial"/>
        <family val="2"/>
      </rPr>
      <t>2</t>
    </r>
  </si>
  <si>
    <r>
      <t>Corporate customers Norway</t>
    </r>
    <r>
      <rPr>
        <i/>
        <vertAlign val="superscript"/>
        <sz val="6.5"/>
        <rFont val="Arial"/>
        <family val="2"/>
      </rPr>
      <t>2</t>
    </r>
  </si>
  <si>
    <r>
      <t>Large corporates and international customers</t>
    </r>
    <r>
      <rPr>
        <i/>
        <vertAlign val="superscript"/>
        <sz val="6.5"/>
        <rFont val="Arial"/>
        <family val="2"/>
      </rPr>
      <t>2</t>
    </r>
  </si>
  <si>
    <t>1  Average nominal amount, excluding impaired loans.</t>
  </si>
  <si>
    <r>
      <t>1.2.3  Interest rate spreads - split by segments</t>
    </r>
    <r>
      <rPr>
        <b/>
        <u/>
        <vertAlign val="superscript"/>
        <sz val="12"/>
        <color rgb="FF007272"/>
        <rFont val="Arial"/>
        <family val="2"/>
      </rPr>
      <t>1</t>
    </r>
  </si>
  <si>
    <t>Per cent</t>
  </si>
  <si>
    <t>Average lending spreads - customer segments</t>
  </si>
  <si>
    <t>Average deposits spreads - customer segments</t>
  </si>
  <si>
    <t>Combined weighted average spreads
 - customer segments</t>
  </si>
  <si>
    <t>Net interest margin</t>
  </si>
  <si>
    <t>1  Spreads are calculated based on money market rates and do not include additional funding costs related to liquidity measures. 
 See ir.dnb.no for definition and additional information on alternative performance measures (APMs) .</t>
  </si>
  <si>
    <t>1.2.5  Net interest income</t>
  </si>
  <si>
    <t>Interest margin on performing loans - customer segments</t>
  </si>
  <si>
    <t>Interest margin on deposits - customer segments</t>
  </si>
  <si>
    <t>Amortisation effects and fees</t>
  </si>
  <si>
    <t>Operational leasing</t>
  </si>
  <si>
    <t>Contributions to the deposit guarantee and resolution
 funds</t>
  </si>
  <si>
    <t>Other</t>
  </si>
  <si>
    <t>Net interest income</t>
  </si>
  <si>
    <t>1.2.6  Changes in net interest income</t>
  </si>
  <si>
    <t>Changes from previous quarters:</t>
  </si>
  <si>
    <t>Changes from 2Q25</t>
  </si>
  <si>
    <t>Changes from 1Q25</t>
  </si>
  <si>
    <t>Changes from 4Q24</t>
  </si>
  <si>
    <t>Changes from 3Q24</t>
  </si>
  <si>
    <t>Changes from 2Q24</t>
  </si>
  <si>
    <t>Changes from 1Q24</t>
  </si>
  <si>
    <t>Changes from 4Q23</t>
  </si>
  <si>
    <t>Changes from 3Q23</t>
  </si>
  <si>
    <t>Lending volumes</t>
  </si>
  <si>
    <t>Deposit volumes</t>
  </si>
  <si>
    <t>Lending spreads</t>
  </si>
  <si>
    <t>Deposit spreads</t>
  </si>
  <si>
    <t>Exchange rate movements</t>
  </si>
  <si>
    <t>Interest days</t>
  </si>
  <si>
    <t>Long term funding</t>
  </si>
  <si>
    <t>Contributions to the deposit guarantee and resolution funds</t>
  </si>
  <si>
    <t>Interest income on loans subject to impairment provisions</t>
  </si>
  <si>
    <t>Total</t>
  </si>
  <si>
    <t>Personal
customers</t>
  </si>
  <si>
    <t>Corporate customers
Norway</t>
  </si>
  <si>
    <t>Other
operations</t>
  </si>
  <si>
    <t>Eliminations</t>
  </si>
  <si>
    <t>DNB
Group</t>
  </si>
  <si>
    <t xml:space="preserve">3Q25 </t>
  </si>
  <si>
    <t xml:space="preserve">3Q24 </t>
  </si>
  <si>
    <t>2.1.2  Main balance sheet items and key figures</t>
  </si>
  <si>
    <t xml:space="preserve">Average balance sheet items </t>
  </si>
  <si>
    <t>Amounts in NOK billion</t>
  </si>
  <si>
    <t>Loans to customers¹</t>
  </si>
  <si>
    <t xml:space="preserve"> - of which performing loans²</t>
  </si>
  <si>
    <t>Deposits from customers¹</t>
  </si>
  <si>
    <r>
      <t>Allocated capital</t>
    </r>
    <r>
      <rPr>
        <sz val="6.5"/>
        <rFont val="Aptos Narrow"/>
        <family val="2"/>
      </rPr>
      <t>³</t>
    </r>
  </si>
  <si>
    <t>Key figures</t>
  </si>
  <si>
    <t>Cost/income ratio</t>
  </si>
  <si>
    <r>
      <t>Ratio of deposits to loans¹</t>
    </r>
    <r>
      <rPr>
        <sz val="6.5"/>
        <rFont val="Aptos Narrow"/>
        <family val="2"/>
      </rPr>
      <t>'</t>
    </r>
    <r>
      <rPr>
        <sz val="9.75"/>
        <rFont val="Arial"/>
        <family val="2"/>
      </rPr>
      <t xml:space="preserve"> </t>
    </r>
    <r>
      <rPr>
        <sz val="6.5"/>
        <rFont val="Arial"/>
        <family val="2"/>
      </rPr>
      <t>⁴</t>
    </r>
  </si>
  <si>
    <t>Return on allocated capital, annualised³</t>
  </si>
  <si>
    <t xml:space="preserve">Balance sheet items </t>
  </si>
  <si>
    <t>30 September</t>
  </si>
  <si>
    <t>2025</t>
  </si>
  <si>
    <t>2024</t>
  </si>
  <si>
    <t>Loans to customers</t>
  </si>
  <si>
    <t>Deposits from customers</t>
  </si>
  <si>
    <t>Assets under management⁵</t>
  </si>
  <si>
    <t xml:space="preserve">1  Loans to customers include accrued interest, impairment and value adjustments. Correspondingly, deposits from customers include accrued interest. </t>
  </si>
  <si>
    <t>2  Average nominal amount, excluding impaired loans.</t>
  </si>
  <si>
    <t>3  The capital allocated to the corporate segments is based on the external capital adequacy expectations. The capital allocated corresponds to a common equity Tier 1 capital ratio of 17.5 per cent in 2025 and 2024. Recorded capital is used for the Group.</t>
  </si>
  <si>
    <t>4  Deposits from customers relative to loans to customers. Calculated on the basis of average balance sheet items.</t>
  </si>
  <si>
    <t>5  See table 2.9.1 Assets under management.</t>
  </si>
  <si>
    <t>Assumptions and changes</t>
  </si>
  <si>
    <t>Amended tables related to Net Interest Income (NII)</t>
  </si>
  <si>
    <t>In the third quarter, tables 1.2.1, 1.2.2 and 1.2.3 have been changed and now specify interest income and volumes related to customer segments. Table 1.2.5 has been simplified and table 1.2.6 now includes equity on non-interest bearing items. A new line item specifying performing loans has been included in table 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</si>
</sst>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 &quot;"/>
    <numFmt numFmtId="165" formatCode="#,##0_);\(#,##0\);\–;@"/>
    <numFmt numFmtId="166" formatCode="0.00_);\(0.00\);\-_)"/>
    <numFmt numFmtId="167" formatCode="_ * #,##0.00_ ;_ * \-#,##0.00_ ;_ * &quot;-&quot;??_ ;_ @_ "/>
    <numFmt numFmtId="168" formatCode="_(* #,##0.000_);_(* \(#,##0.000\);_(* &quot;-&quot;_);_(@_)"/>
    <numFmt numFmtId="169" formatCode="_(* #,##0_);_(* \(#,##0\);_(* &quot;0&quot;_);_(@_)"/>
    <numFmt numFmtId="170" formatCode="_(* #,##0_);_(* \(#,##0\);_(* &quot;-&quot;_);_(@_)"/>
    <numFmt numFmtId="171" formatCode="_-* #,##0.0000000_-;\-* #,##0.0000000_-;_-* &quot;-&quot;??_-;_-@_-"/>
    <numFmt numFmtId="172" formatCode="_(* #,##0_);_(* \(#,##0\);_(* &quot;&quot;_);_(@_)"/>
    <numFmt numFmtId="173" formatCode="_(* #,##0.00_);_(* \(#,##0.00\);_(* &quot;-&quot;??_);_(@_)"/>
    <numFmt numFmtId="174" formatCode="General_)"/>
    <numFmt numFmtId="175" formatCode="#,##0.0_);\(#,##0.0\);&quot;&quot;"/>
    <numFmt numFmtId="176" formatCode="#,##0.0"/>
  </numFmts>
  <fonts count="42" x14ac:knownFonts="1">
    <font>
      <sz val="11"/>
      <color theme="1"/>
      <name val="Arial"/>
      <family val="2"/>
      <scheme val="minor"/>
    </font>
    <font>
      <sz val="11"/>
      <color theme="1"/>
      <name val="Arial"/>
      <family val="2"/>
      <scheme val="minor"/>
    </font>
    <font>
      <u/>
      <sz val="10.1"/>
      <color indexed="12"/>
      <name val="Arial"/>
      <family val="2"/>
    </font>
    <font>
      <u/>
      <sz val="8"/>
      <color rgb="FF0070C0"/>
      <name val="Arial"/>
      <family val="2"/>
    </font>
    <font>
      <sz val="10"/>
      <name val="Arial"/>
      <family val="2"/>
    </font>
    <font>
      <b/>
      <u/>
      <sz val="12"/>
      <color theme="4"/>
      <name val="Arial"/>
      <family val="2"/>
    </font>
    <font>
      <b/>
      <u/>
      <sz val="10"/>
      <color indexed="59"/>
      <name val="Arial"/>
      <family val="2"/>
    </font>
    <font>
      <i/>
      <sz val="6.5"/>
      <name val="Arial"/>
      <family val="2"/>
    </font>
    <font>
      <sz val="6.5"/>
      <name val="Arial"/>
      <family val="2"/>
    </font>
    <font>
      <sz val="14"/>
      <name val="Arial"/>
      <family val="2"/>
    </font>
    <font>
      <b/>
      <sz val="6.5"/>
      <name val="Arial"/>
      <family val="2"/>
    </font>
    <font>
      <b/>
      <sz val="14"/>
      <name val="Arial"/>
      <family val="2"/>
    </font>
    <font>
      <b/>
      <i/>
      <sz val="14"/>
      <name val="Arial"/>
      <family val="2"/>
    </font>
    <font>
      <i/>
      <sz val="14"/>
      <name val="Arial"/>
      <family val="2"/>
    </font>
    <font>
      <i/>
      <sz val="7"/>
      <name val="Arial"/>
      <family val="2"/>
    </font>
    <font>
      <i/>
      <sz val="10"/>
      <name val="Arial"/>
      <family val="2"/>
    </font>
    <font>
      <b/>
      <u/>
      <sz val="10"/>
      <name val="Arial"/>
      <family val="2"/>
    </font>
    <font>
      <b/>
      <vertAlign val="superscript"/>
      <sz val="6.5"/>
      <name val="Arial"/>
      <family val="2"/>
    </font>
    <font>
      <b/>
      <sz val="10"/>
      <name val="Arial"/>
      <family val="2"/>
    </font>
    <font>
      <i/>
      <vertAlign val="superscript"/>
      <sz val="6.5"/>
      <name val="Arial"/>
      <family val="2"/>
    </font>
    <font>
      <b/>
      <u/>
      <vertAlign val="superscript"/>
      <sz val="12"/>
      <color rgb="FF007272"/>
      <name val="Arial"/>
      <family val="2"/>
    </font>
    <font>
      <sz val="9"/>
      <color theme="1"/>
      <name val="Arial"/>
      <family val="2"/>
      <scheme val="minor"/>
    </font>
    <font>
      <sz val="9"/>
      <name val="Arial"/>
      <family val="2"/>
      <scheme val="minor"/>
    </font>
    <font>
      <sz val="9"/>
      <color rgb="FFFF0000"/>
      <name val="Arial"/>
      <family val="2"/>
      <scheme val="minor"/>
    </font>
    <font>
      <sz val="7"/>
      <name val="Arial"/>
      <family val="2"/>
    </font>
    <font>
      <b/>
      <u/>
      <sz val="12"/>
      <color theme="5"/>
      <name val="Arial"/>
      <family val="2"/>
    </font>
    <font>
      <b/>
      <sz val="9"/>
      <color theme="4"/>
      <name val="Arial"/>
      <family val="2"/>
    </font>
    <font>
      <sz val="8"/>
      <name val="Arial"/>
      <family val="2"/>
    </font>
    <font>
      <sz val="11"/>
      <color indexed="8"/>
      <name val="Calibri"/>
      <family val="2"/>
    </font>
    <font>
      <sz val="11"/>
      <name val="Arial"/>
      <family val="2"/>
      <scheme val="minor"/>
    </font>
    <font>
      <b/>
      <u/>
      <sz val="12"/>
      <color rgb="FFFF0000"/>
      <name val="Arial"/>
      <family val="2"/>
    </font>
    <font>
      <sz val="5.5"/>
      <name val="Arial"/>
      <family val="2"/>
    </font>
    <font>
      <sz val="6"/>
      <name val="Arial"/>
      <family val="2"/>
    </font>
    <font>
      <i/>
      <sz val="6"/>
      <name val="Arial"/>
      <family val="2"/>
    </font>
    <font>
      <b/>
      <sz val="8"/>
      <color indexed="60"/>
      <name val="Arial"/>
      <family val="2"/>
    </font>
    <font>
      <b/>
      <sz val="8"/>
      <name val="Arial"/>
      <family val="2"/>
    </font>
    <font>
      <sz val="6.5"/>
      <name val="Aptos Narrow"/>
      <family val="2"/>
    </font>
    <font>
      <b/>
      <sz val="6"/>
      <name val="Arial"/>
      <family val="2"/>
    </font>
    <font>
      <sz val="9.75"/>
      <name val="Arial"/>
      <family val="2"/>
    </font>
    <font>
      <sz val="4.5"/>
      <name val="Arial"/>
      <family val="2"/>
    </font>
    <font>
      <b/>
      <sz val="16"/>
      <color theme="4"/>
      <name val="Arial"/>
      <family val="2"/>
    </font>
    <font>
      <b/>
      <sz val="9"/>
      <name val="Arial"/>
      <family val="2"/>
    </font>
  </fonts>
  <fills count="6">
    <fill>
      <patternFill patternType="none"/>
    </fill>
    <fill>
      <patternFill patternType="gray125"/>
    </fill>
    <fill>
      <patternFill patternType="solid">
        <fgColor theme="5" tint="0.39997558519241921"/>
        <bgColor indexed="64"/>
      </patternFill>
    </fill>
    <fill>
      <patternFill patternType="solid">
        <fgColor rgb="FFC9EDE4"/>
        <bgColor indexed="64"/>
      </patternFill>
    </fill>
    <fill>
      <patternFill patternType="solid">
        <fgColor rgb="FFC9EDE4"/>
        <bgColor rgb="FF000000"/>
      </patternFill>
    </fill>
    <fill>
      <patternFill patternType="solid">
        <fgColor indexed="9"/>
        <bgColor indexed="64"/>
      </patternFill>
    </fill>
  </fills>
  <borders count="13">
    <border>
      <left/>
      <right/>
      <top/>
      <bottom/>
      <diagonal/>
    </border>
    <border>
      <left/>
      <right/>
      <top style="hair">
        <color auto="1"/>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style="hair">
        <color auto="1"/>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auto="1"/>
      </top>
      <bottom style="hair">
        <color indexed="64"/>
      </bottom>
      <diagonal/>
    </border>
    <border>
      <left style="hair">
        <color indexed="64"/>
      </left>
      <right/>
      <top/>
      <bottom/>
      <diagonal/>
    </border>
    <border>
      <left/>
      <right/>
      <top/>
      <bottom style="thin">
        <color theme="4"/>
      </bottom>
      <diagonal/>
    </border>
  </borders>
  <cellStyleXfs count="11">
    <xf numFmtId="0" fontId="0" fillId="0" borderId="0"/>
    <xf numFmtId="0" fontId="2" fillId="0" borderId="0" applyNumberFormat="0" applyFill="0" applyBorder="0" applyAlignment="0" applyProtection="0">
      <alignment vertical="top"/>
      <protection locked="0"/>
    </xf>
    <xf numFmtId="0" fontId="4" fillId="0" borderId="0"/>
    <xf numFmtId="167" fontId="21" fillId="0" borderId="0" applyFont="0" applyFill="0" applyBorder="0" applyAlignment="0" applyProtection="0"/>
    <xf numFmtId="0" fontId="28" fillId="0" borderId="0"/>
    <xf numFmtId="0" fontId="4" fillId="0" borderId="0" applyProtection="0"/>
    <xf numFmtId="43" fontId="1" fillId="0" borderId="0" applyFont="0" applyFill="0" applyBorder="0" applyAlignment="0" applyProtection="0"/>
    <xf numFmtId="173" fontId="4" fillId="0" borderId="0" applyFont="0" applyFill="0" applyBorder="0" applyAlignment="0" applyProtection="0"/>
    <xf numFmtId="0" fontId="4" fillId="0" borderId="0"/>
    <xf numFmtId="0" fontId="4" fillId="0" borderId="0" applyBorder="0"/>
    <xf numFmtId="0" fontId="4" fillId="0" borderId="0" applyProtection="0"/>
  </cellStyleXfs>
  <cellXfs count="165">
    <xf numFmtId="0" fontId="0" fillId="0" borderId="0" xfId="0"/>
    <xf numFmtId="0" fontId="3" fillId="0" borderId="1" xfId="1" applyFont="1" applyBorder="1" applyAlignment="1" applyProtection="1">
      <alignment horizontal="left" vertical="top"/>
      <protection locked="0"/>
    </xf>
    <xf numFmtId="0" fontId="4" fillId="0" borderId="1" xfId="2" applyBorder="1" applyProtection="1">
      <protection locked="0"/>
    </xf>
    <xf numFmtId="0" fontId="4" fillId="0" borderId="0" xfId="2"/>
    <xf numFmtId="0" fontId="5" fillId="0" borderId="0" xfId="2" applyFont="1" applyProtection="1">
      <protection locked="0"/>
    </xf>
    <xf numFmtId="0" fontId="6" fillId="0" borderId="0" xfId="2" applyFont="1" applyAlignment="1" applyProtection="1">
      <alignment vertical="top"/>
      <protection locked="0"/>
    </xf>
    <xf numFmtId="0" fontId="6" fillId="0" borderId="0" xfId="2" applyFont="1" applyAlignment="1">
      <alignment vertical="top"/>
    </xf>
    <xf numFmtId="0" fontId="6" fillId="0" borderId="0" xfId="2" applyFont="1" applyProtection="1">
      <protection locked="0"/>
    </xf>
    <xf numFmtId="0" fontId="6" fillId="0" borderId="0" xfId="2" applyFont="1"/>
    <xf numFmtId="0" fontId="7" fillId="0" borderId="0" xfId="2" applyFont="1" applyAlignment="1" applyProtection="1">
      <alignment horizontal="left" vertical="center"/>
      <protection locked="0"/>
    </xf>
    <xf numFmtId="164" fontId="8" fillId="2" borderId="2" xfId="2" applyNumberFormat="1" applyFont="1" applyFill="1" applyBorder="1" applyAlignment="1" applyProtection="1">
      <alignment horizontal="right" vertical="center"/>
      <protection locked="0"/>
    </xf>
    <xf numFmtId="164" fontId="8" fillId="0" borderId="2" xfId="2" applyNumberFormat="1" applyFont="1" applyBorder="1" applyAlignment="1" applyProtection="1">
      <alignment horizontal="right" vertical="center"/>
      <protection locked="0"/>
    </xf>
    <xf numFmtId="0" fontId="9" fillId="0" borderId="0" xfId="2" applyFont="1" applyAlignment="1">
      <alignment vertical="center"/>
    </xf>
    <xf numFmtId="0" fontId="10" fillId="0" borderId="1" xfId="2" applyFont="1" applyBorder="1" applyAlignment="1" applyProtection="1">
      <alignment horizontal="left" vertical="center"/>
      <protection locked="0"/>
    </xf>
    <xf numFmtId="165" fontId="10" fillId="2" borderId="3" xfId="2" applyNumberFormat="1" applyFont="1" applyFill="1" applyBorder="1" applyAlignment="1" applyProtection="1">
      <alignment vertical="center"/>
      <protection locked="0"/>
    </xf>
    <xf numFmtId="165" fontId="10" fillId="0" borderId="3" xfId="2" applyNumberFormat="1" applyFont="1" applyBorder="1" applyAlignment="1" applyProtection="1">
      <alignment vertical="center"/>
      <protection locked="0"/>
    </xf>
    <xf numFmtId="0" fontId="11" fillId="0" borderId="0" xfId="2" applyFont="1" applyAlignment="1">
      <alignment vertical="center"/>
    </xf>
    <xf numFmtId="0" fontId="8" fillId="0" borderId="0" xfId="2" applyFont="1" applyAlignment="1" applyProtection="1">
      <alignment horizontal="left" vertical="center"/>
      <protection locked="0"/>
    </xf>
    <xf numFmtId="165" fontId="8" fillId="2" borderId="4" xfId="2" applyNumberFormat="1" applyFont="1" applyFill="1" applyBorder="1" applyAlignment="1" applyProtection="1">
      <alignment vertical="center"/>
      <protection locked="0"/>
    </xf>
    <xf numFmtId="165" fontId="8" fillId="0" borderId="4" xfId="2" applyNumberFormat="1" applyFont="1" applyBorder="1" applyAlignment="1" applyProtection="1">
      <alignment vertical="center"/>
      <protection locked="0"/>
    </xf>
    <xf numFmtId="0" fontId="7" fillId="0" borderId="0" xfId="2" applyFont="1" applyAlignment="1" applyProtection="1">
      <alignment horizontal="left" vertical="center" indent="1"/>
      <protection locked="0"/>
    </xf>
    <xf numFmtId="165" fontId="7" fillId="2" borderId="4" xfId="2" applyNumberFormat="1" applyFont="1" applyFill="1" applyBorder="1" applyAlignment="1" applyProtection="1">
      <alignment vertical="center"/>
      <protection locked="0"/>
    </xf>
    <xf numFmtId="165" fontId="7" fillId="0" borderId="4" xfId="2" applyNumberFormat="1" applyFont="1" applyBorder="1" applyAlignment="1" applyProtection="1">
      <alignment vertical="center"/>
      <protection locked="0"/>
    </xf>
    <xf numFmtId="0" fontId="12" fillId="0" borderId="0" xfId="2" applyFont="1" applyAlignment="1">
      <alignment vertical="center"/>
    </xf>
    <xf numFmtId="0" fontId="8" fillId="0" borderId="0" xfId="2" applyFont="1" applyAlignment="1" applyProtection="1">
      <alignment vertical="center"/>
      <protection locked="0"/>
    </xf>
    <xf numFmtId="165" fontId="12" fillId="0" borderId="0" xfId="2" applyNumberFormat="1" applyFont="1" applyAlignment="1">
      <alignment vertical="center"/>
    </xf>
    <xf numFmtId="0" fontId="10" fillId="0" borderId="5" xfId="2" applyFont="1" applyBorder="1" applyAlignment="1" applyProtection="1">
      <alignment horizontal="left" vertical="center"/>
      <protection locked="0"/>
    </xf>
    <xf numFmtId="165" fontId="10" fillId="2" borderId="2" xfId="2" applyNumberFormat="1" applyFont="1" applyFill="1" applyBorder="1" applyAlignment="1" applyProtection="1">
      <alignment vertical="center"/>
      <protection locked="0"/>
    </xf>
    <xf numFmtId="165" fontId="10" fillId="0" borderId="2" xfId="2" applyNumberFormat="1" applyFont="1" applyBorder="1" applyAlignment="1" applyProtection="1">
      <alignment vertical="center"/>
      <protection locked="0"/>
    </xf>
    <xf numFmtId="0" fontId="8" fillId="0" borderId="6" xfId="2" applyFont="1" applyBorder="1" applyAlignment="1" applyProtection="1">
      <alignment vertical="center"/>
      <protection locked="0"/>
    </xf>
    <xf numFmtId="165" fontId="8" fillId="2" borderId="7" xfId="2" applyNumberFormat="1" applyFont="1" applyFill="1" applyBorder="1" applyAlignment="1" applyProtection="1">
      <alignment vertical="center"/>
      <protection locked="0"/>
    </xf>
    <xf numFmtId="165" fontId="8" fillId="0" borderId="7" xfId="2" applyNumberFormat="1" applyFont="1" applyBorder="1" applyAlignment="1" applyProtection="1">
      <alignment vertical="center"/>
      <protection locked="0"/>
    </xf>
    <xf numFmtId="0" fontId="11" fillId="0" borderId="0" xfId="2" applyFont="1" applyProtection="1">
      <protection locked="0"/>
    </xf>
    <xf numFmtId="0" fontId="13" fillId="0" borderId="0" xfId="2" applyFont="1" applyProtection="1">
      <protection locked="0"/>
    </xf>
    <xf numFmtId="0" fontId="9" fillId="0" borderId="0" xfId="2" applyFont="1" applyProtection="1">
      <protection locked="0"/>
    </xf>
    <xf numFmtId="0" fontId="9" fillId="0" borderId="0" xfId="2" applyFont="1"/>
    <xf numFmtId="0" fontId="4" fillId="0" borderId="0" xfId="0" applyFont="1" applyAlignment="1">
      <alignment vertical="top"/>
    </xf>
    <xf numFmtId="0" fontId="4" fillId="0" borderId="1" xfId="0" applyFont="1" applyBorder="1" applyProtection="1">
      <protection locked="0"/>
    </xf>
    <xf numFmtId="165" fontId="15" fillId="0" borderId="1" xfId="0" applyNumberFormat="1" applyFont="1" applyBorder="1" applyProtection="1">
      <protection locked="0"/>
    </xf>
    <xf numFmtId="0" fontId="15" fillId="0" borderId="1" xfId="0" applyFont="1" applyBorder="1" applyProtection="1">
      <protection locked="0"/>
    </xf>
    <xf numFmtId="0" fontId="4" fillId="0" borderId="0" xfId="0" applyFont="1"/>
    <xf numFmtId="0" fontId="16" fillId="0" borderId="0" xfId="2" applyFont="1" applyProtection="1">
      <protection locked="0"/>
    </xf>
    <xf numFmtId="0" fontId="16" fillId="0" borderId="0" xfId="2" applyFont="1"/>
    <xf numFmtId="165" fontId="10" fillId="2" borderId="3" xfId="2" applyNumberFormat="1" applyFont="1" applyFill="1" applyBorder="1" applyProtection="1">
      <protection locked="0"/>
    </xf>
    <xf numFmtId="165" fontId="10" fillId="0" borderId="3" xfId="2" applyNumberFormat="1" applyFont="1" applyBorder="1" applyProtection="1">
      <protection locked="0"/>
    </xf>
    <xf numFmtId="0" fontId="18" fillId="0" borderId="0" xfId="0" applyFont="1"/>
    <xf numFmtId="0" fontId="18" fillId="0" borderId="0" xfId="0" applyFont="1" applyAlignment="1">
      <alignment vertical="center"/>
    </xf>
    <xf numFmtId="0" fontId="10" fillId="0" borderId="1" xfId="2" applyFont="1" applyBorder="1" applyAlignment="1" applyProtection="1">
      <alignment horizontal="left" vertical="center" wrapText="1"/>
      <protection locked="0"/>
    </xf>
    <xf numFmtId="165" fontId="7" fillId="2" borderId="7" xfId="2" applyNumberFormat="1" applyFont="1" applyFill="1" applyBorder="1" applyAlignment="1" applyProtection="1">
      <alignment vertical="center"/>
      <protection locked="0"/>
    </xf>
    <xf numFmtId="0" fontId="4" fillId="0" borderId="0" xfId="2" applyProtection="1">
      <protection locked="0"/>
    </xf>
    <xf numFmtId="0" fontId="15" fillId="0" borderId="0" xfId="2" applyFont="1" applyProtection="1">
      <protection locked="0"/>
    </xf>
    <xf numFmtId="166" fontId="10" fillId="2" borderId="3" xfId="2" applyNumberFormat="1" applyFont="1" applyFill="1" applyBorder="1" applyAlignment="1" applyProtection="1">
      <alignment vertical="center"/>
      <protection locked="0"/>
    </xf>
    <xf numFmtId="166" fontId="10" fillId="0" borderId="3" xfId="2" applyNumberFormat="1" applyFont="1" applyBorder="1" applyAlignment="1" applyProtection="1">
      <alignment vertical="center"/>
      <protection locked="0"/>
    </xf>
    <xf numFmtId="166" fontId="7" fillId="2" borderId="4" xfId="2" applyNumberFormat="1" applyFont="1" applyFill="1" applyBorder="1" applyAlignment="1" applyProtection="1">
      <alignment vertical="center"/>
      <protection locked="0"/>
    </xf>
    <xf numFmtId="166" fontId="7" fillId="0" borderId="4" xfId="2" applyNumberFormat="1" applyFont="1" applyBorder="1" applyAlignment="1" applyProtection="1">
      <alignment vertical="center"/>
      <protection locked="0"/>
    </xf>
    <xf numFmtId="167" fontId="22" fillId="0" borderId="0" xfId="3" applyFont="1"/>
    <xf numFmtId="0" fontId="11" fillId="0" borderId="0" xfId="2" applyFont="1"/>
    <xf numFmtId="0" fontId="10" fillId="0" borderId="5" xfId="2" applyFont="1" applyBorder="1" applyAlignment="1" applyProtection="1">
      <alignment horizontal="left" vertical="center" wrapText="1"/>
      <protection locked="0"/>
    </xf>
    <xf numFmtId="166" fontId="10" fillId="2" borderId="2" xfId="2" applyNumberFormat="1" applyFont="1" applyFill="1" applyBorder="1" applyProtection="1">
      <protection locked="0"/>
    </xf>
    <xf numFmtId="166" fontId="10" fillId="0" borderId="2" xfId="2" applyNumberFormat="1" applyFont="1" applyBorder="1" applyProtection="1">
      <protection locked="0"/>
    </xf>
    <xf numFmtId="167" fontId="21" fillId="0" borderId="0" xfId="3" applyFont="1" applyFill="1"/>
    <xf numFmtId="167" fontId="23" fillId="0" borderId="0" xfId="3" applyFont="1" applyFill="1"/>
    <xf numFmtId="0" fontId="24" fillId="0" borderId="0" xfId="2" applyFont="1" applyAlignment="1">
      <alignment vertical="top"/>
    </xf>
    <xf numFmtId="0" fontId="15" fillId="0" borderId="1" xfId="2" applyFont="1" applyBorder="1" applyProtection="1">
      <protection locked="0"/>
    </xf>
    <xf numFmtId="0" fontId="25" fillId="0" borderId="0" xfId="2" applyFont="1" applyAlignment="1" applyProtection="1">
      <alignment vertical="top"/>
      <protection locked="0"/>
    </xf>
    <xf numFmtId="0" fontId="26" fillId="0" borderId="0" xfId="2" applyFont="1" applyAlignment="1" applyProtection="1">
      <alignment vertical="center"/>
      <protection locked="0"/>
    </xf>
    <xf numFmtId="0" fontId="27" fillId="0" borderId="0" xfId="2" applyFont="1" applyAlignment="1">
      <alignment vertical="center"/>
    </xf>
    <xf numFmtId="0" fontId="7" fillId="0" borderId="8" xfId="2" applyFont="1" applyBorder="1" applyAlignment="1" applyProtection="1">
      <alignment horizontal="left" vertical="center"/>
      <protection locked="0"/>
    </xf>
    <xf numFmtId="164" fontId="8" fillId="3" borderId="2" xfId="2" applyNumberFormat="1" applyFont="1" applyFill="1" applyBorder="1" applyAlignment="1" applyProtection="1">
      <alignment horizontal="right" vertical="center"/>
      <protection locked="0"/>
    </xf>
    <xf numFmtId="168" fontId="27" fillId="0" borderId="0" xfId="2" applyNumberFormat="1" applyFont="1" applyAlignment="1">
      <alignment vertical="center"/>
    </xf>
    <xf numFmtId="0" fontId="28" fillId="0" borderId="0" xfId="4"/>
    <xf numFmtId="0" fontId="8" fillId="0" borderId="1" xfId="5" applyFont="1" applyBorder="1" applyAlignment="1" applyProtection="1">
      <alignment vertical="center"/>
      <protection locked="0"/>
    </xf>
    <xf numFmtId="169" fontId="8" fillId="3" borderId="3" xfId="2" applyNumberFormat="1" applyFont="1" applyFill="1" applyBorder="1" applyAlignment="1" applyProtection="1">
      <alignment vertical="center"/>
      <protection locked="0"/>
    </xf>
    <xf numFmtId="169" fontId="8" fillId="0" borderId="3" xfId="2" applyNumberFormat="1" applyFont="1" applyBorder="1" applyAlignment="1" applyProtection="1">
      <alignment vertical="center"/>
      <protection locked="0"/>
    </xf>
    <xf numFmtId="170" fontId="8" fillId="0" borderId="3" xfId="2" applyNumberFormat="1" applyFont="1" applyBorder="1" applyAlignment="1" applyProtection="1">
      <alignment vertical="center"/>
      <protection locked="0"/>
    </xf>
    <xf numFmtId="0" fontId="8" fillId="0" borderId="0" xfId="5" applyFont="1" applyAlignment="1" applyProtection="1">
      <alignment vertical="center"/>
      <protection locked="0"/>
    </xf>
    <xf numFmtId="169" fontId="8" fillId="3" borderId="4" xfId="2" applyNumberFormat="1" applyFont="1" applyFill="1" applyBorder="1" applyAlignment="1" applyProtection="1">
      <alignment vertical="center"/>
      <protection locked="0"/>
    </xf>
    <xf numFmtId="169" fontId="8" fillId="0" borderId="4" xfId="2" applyNumberFormat="1" applyFont="1" applyBorder="1" applyAlignment="1" applyProtection="1">
      <alignment vertical="center"/>
      <protection locked="0"/>
    </xf>
    <xf numFmtId="170" fontId="8" fillId="0" borderId="4" xfId="2" applyNumberFormat="1" applyFont="1" applyBorder="1" applyAlignment="1" applyProtection="1">
      <alignment vertical="center"/>
      <protection locked="0"/>
    </xf>
    <xf numFmtId="171" fontId="28" fillId="0" borderId="0" xfId="6" applyNumberFormat="1" applyFont="1"/>
    <xf numFmtId="0" fontId="8" fillId="0" borderId="0" xfId="5" applyFont="1" applyAlignment="1" applyProtection="1">
      <alignment vertical="center" wrapText="1"/>
      <protection locked="0"/>
    </xf>
    <xf numFmtId="169" fontId="10" fillId="4" borderId="2" xfId="2" applyNumberFormat="1" applyFont="1" applyFill="1" applyBorder="1" applyAlignment="1" applyProtection="1">
      <alignment vertical="center"/>
      <protection locked="0"/>
    </xf>
    <xf numFmtId="169" fontId="10" fillId="0" borderId="2" xfId="2" applyNumberFormat="1" applyFont="1" applyBorder="1" applyAlignment="1" applyProtection="1">
      <alignment vertical="center"/>
      <protection locked="0"/>
    </xf>
    <xf numFmtId="170" fontId="10" fillId="0" borderId="2" xfId="2" applyNumberFormat="1" applyFont="1" applyBorder="1" applyAlignment="1" applyProtection="1">
      <alignment vertical="center"/>
      <protection locked="0"/>
    </xf>
    <xf numFmtId="0" fontId="29" fillId="0" borderId="0" xfId="0" applyFont="1"/>
    <xf numFmtId="0" fontId="25" fillId="0" borderId="0" xfId="2" applyFont="1" applyAlignment="1">
      <alignment vertical="top"/>
    </xf>
    <xf numFmtId="0" fontId="4" fillId="0" borderId="0" xfId="5"/>
    <xf numFmtId="0" fontId="30" fillId="0" borderId="0" xfId="2" applyFont="1" applyAlignment="1" applyProtection="1">
      <alignment vertical="top"/>
      <protection locked="0"/>
    </xf>
    <xf numFmtId="169" fontId="16" fillId="0" borderId="0" xfId="2" applyNumberFormat="1" applyFont="1" applyProtection="1">
      <protection locked="0"/>
    </xf>
    <xf numFmtId="0" fontId="4" fillId="0" borderId="0" xfId="5" applyAlignment="1">
      <alignment vertical="center"/>
    </xf>
    <xf numFmtId="0" fontId="8" fillId="0" borderId="5" xfId="5" applyFont="1" applyBorder="1" applyAlignment="1" applyProtection="1">
      <alignment vertical="center"/>
      <protection locked="0"/>
    </xf>
    <xf numFmtId="169" fontId="8" fillId="2" borderId="2" xfId="2" applyNumberFormat="1" applyFont="1" applyFill="1" applyBorder="1" applyAlignment="1" applyProtection="1">
      <alignment vertical="center"/>
      <protection locked="0"/>
    </xf>
    <xf numFmtId="169" fontId="8" fillId="0" borderId="2" xfId="2" applyNumberFormat="1" applyFont="1" applyBorder="1" applyAlignment="1" applyProtection="1">
      <alignment vertical="center"/>
      <protection locked="0"/>
    </xf>
    <xf numFmtId="170" fontId="8" fillId="0" borderId="2" xfId="2" applyNumberFormat="1" applyFont="1" applyBorder="1" applyAlignment="1" applyProtection="1">
      <alignment vertical="center"/>
      <protection locked="0"/>
    </xf>
    <xf numFmtId="0" fontId="10" fillId="0" borderId="1" xfId="5" applyFont="1" applyBorder="1" applyAlignment="1" applyProtection="1">
      <alignment vertical="center"/>
      <protection locked="0"/>
    </xf>
    <xf numFmtId="169" fontId="10" fillId="0" borderId="5" xfId="2" applyNumberFormat="1" applyFont="1" applyBorder="1" applyAlignment="1" applyProtection="1">
      <alignment vertical="center"/>
      <protection locked="0"/>
    </xf>
    <xf numFmtId="170" fontId="10" fillId="0" borderId="5" xfId="2" applyNumberFormat="1" applyFont="1" applyBorder="1" applyAlignment="1" applyProtection="1">
      <alignment vertical="center"/>
      <protection locked="0"/>
    </xf>
    <xf numFmtId="170" fontId="10" fillId="0" borderId="1" xfId="2" applyNumberFormat="1" applyFont="1" applyBorder="1" applyAlignment="1" applyProtection="1">
      <alignment vertical="center"/>
      <protection locked="0"/>
    </xf>
    <xf numFmtId="0" fontId="4" fillId="0" borderId="0" xfId="5" applyAlignment="1" applyProtection="1">
      <alignment vertical="center"/>
      <protection locked="0"/>
    </xf>
    <xf numFmtId="0" fontId="8" fillId="0" borderId="6" xfId="5" applyFont="1" applyBorder="1" applyProtection="1">
      <protection locked="0"/>
    </xf>
    <xf numFmtId="49" fontId="31" fillId="2" borderId="2" xfId="2" applyNumberFormat="1" applyFont="1" applyFill="1" applyBorder="1" applyAlignment="1" applyProtection="1">
      <alignment horizontal="right" wrapText="1"/>
      <protection locked="0"/>
    </xf>
    <xf numFmtId="49" fontId="31" fillId="0" borderId="2" xfId="2" applyNumberFormat="1" applyFont="1" applyBorder="1" applyAlignment="1" applyProtection="1">
      <alignment horizontal="right" wrapText="1"/>
      <protection locked="0"/>
    </xf>
    <xf numFmtId="0" fontId="8" fillId="5" borderId="0" xfId="2" applyFont="1" applyFill="1" applyAlignment="1" applyProtection="1">
      <alignment horizontal="left" vertical="center"/>
      <protection locked="0"/>
    </xf>
    <xf numFmtId="172" fontId="8" fillId="2" borderId="4" xfId="2" applyNumberFormat="1" applyFont="1" applyFill="1" applyBorder="1" applyAlignment="1" applyProtection="1">
      <alignment vertical="center"/>
      <protection locked="0"/>
    </xf>
    <xf numFmtId="172" fontId="8" fillId="0" borderId="4" xfId="2" applyNumberFormat="1" applyFont="1" applyBorder="1" applyAlignment="1" applyProtection="1">
      <alignment vertical="center"/>
      <protection locked="0"/>
    </xf>
    <xf numFmtId="0" fontId="4" fillId="0" borderId="0" xfId="5" applyProtection="1">
      <protection locked="0"/>
    </xf>
    <xf numFmtId="0" fontId="8" fillId="5" borderId="0" xfId="2" applyFont="1" applyFill="1" applyAlignment="1" applyProtection="1">
      <alignment horizontal="left" vertical="center" wrapText="1"/>
      <protection locked="0"/>
    </xf>
    <xf numFmtId="169" fontId="4" fillId="0" borderId="0" xfId="5" applyNumberFormat="1" applyProtection="1">
      <protection locked="0"/>
    </xf>
    <xf numFmtId="0" fontId="10" fillId="5" borderId="5" xfId="2" applyFont="1" applyFill="1" applyBorder="1" applyAlignment="1" applyProtection="1">
      <alignment horizontal="left" vertical="center"/>
      <protection locked="0"/>
    </xf>
    <xf numFmtId="172" fontId="10" fillId="2" borderId="2" xfId="2" applyNumberFormat="1" applyFont="1" applyFill="1" applyBorder="1" applyAlignment="1" applyProtection="1">
      <alignment vertical="center"/>
      <protection locked="0"/>
    </xf>
    <xf numFmtId="172" fontId="10" fillId="0" borderId="2" xfId="2" applyNumberFormat="1" applyFont="1" applyBorder="1" applyAlignment="1" applyProtection="1">
      <alignment vertical="center"/>
      <protection locked="0"/>
    </xf>
    <xf numFmtId="0" fontId="14" fillId="0" borderId="0" xfId="0" applyFont="1" applyAlignment="1" applyProtection="1">
      <alignment vertical="top"/>
      <protection locked="0"/>
    </xf>
    <xf numFmtId="173" fontId="4" fillId="0" borderId="0" xfId="7" applyFont="1" applyProtection="1">
      <protection locked="0"/>
    </xf>
    <xf numFmtId="169" fontId="4" fillId="0" borderId="0" xfId="2" applyNumberFormat="1" applyProtection="1">
      <protection locked="0"/>
    </xf>
    <xf numFmtId="0" fontId="4" fillId="0" borderId="0" xfId="8"/>
    <xf numFmtId="0" fontId="5" fillId="0" borderId="0" xfId="8" applyFont="1" applyProtection="1">
      <protection locked="0"/>
    </xf>
    <xf numFmtId="0" fontId="6" fillId="0" borderId="0" xfId="8" applyFont="1" applyProtection="1">
      <protection locked="0"/>
    </xf>
    <xf numFmtId="0" fontId="6" fillId="0" borderId="0" xfId="8" applyFont="1"/>
    <xf numFmtId="0" fontId="32" fillId="0" borderId="0" xfId="2" applyFont="1" applyAlignment="1" applyProtection="1">
      <alignment vertical="center"/>
      <protection locked="0"/>
    </xf>
    <xf numFmtId="0" fontId="32" fillId="0" borderId="0" xfId="2" applyFont="1" applyAlignment="1">
      <alignment vertical="center"/>
    </xf>
    <xf numFmtId="49" fontId="8" fillId="2" borderId="7" xfId="2" applyNumberFormat="1" applyFont="1" applyFill="1" applyBorder="1" applyAlignment="1" applyProtection="1">
      <alignment horizontal="right" vertical="center"/>
      <protection locked="0"/>
    </xf>
    <xf numFmtId="174" fontId="8" fillId="0" borderId="7" xfId="2" applyNumberFormat="1" applyFont="1" applyBorder="1" applyAlignment="1" applyProtection="1">
      <alignment horizontal="right" vertical="center"/>
      <protection locked="0"/>
    </xf>
    <xf numFmtId="174" fontId="33" fillId="0" borderId="0" xfId="2" applyNumberFormat="1" applyFont="1" applyAlignment="1">
      <alignment horizontal="center" vertical="center"/>
    </xf>
    <xf numFmtId="0" fontId="8" fillId="0" borderId="1" xfId="2" applyFont="1" applyBorder="1" applyAlignment="1" applyProtection="1">
      <alignment horizontal="left"/>
      <protection locked="0"/>
    </xf>
    <xf numFmtId="169" fontId="32" fillId="0" borderId="0" xfId="2" applyNumberFormat="1" applyFont="1"/>
    <xf numFmtId="0" fontId="8" fillId="0" borderId="6" xfId="2" applyFont="1" applyBorder="1" applyAlignment="1" applyProtection="1">
      <alignment horizontal="left"/>
      <protection locked="0"/>
    </xf>
    <xf numFmtId="0" fontId="8" fillId="0" borderId="0" xfId="2" applyFont="1" applyAlignment="1" applyProtection="1">
      <alignment horizontal="left"/>
      <protection locked="0"/>
    </xf>
    <xf numFmtId="0" fontId="8" fillId="0" borderId="6" xfId="2" applyFont="1" applyBorder="1" applyAlignment="1" applyProtection="1">
      <alignment horizontal="left" wrapText="1"/>
      <protection locked="0"/>
    </xf>
    <xf numFmtId="0" fontId="14" fillId="0" borderId="0" xfId="0" applyFont="1" applyAlignment="1" applyProtection="1">
      <alignment vertical="top" wrapText="1"/>
      <protection locked="0"/>
    </xf>
    <xf numFmtId="0" fontId="14" fillId="0" borderId="0" xfId="0" applyFont="1" applyAlignment="1">
      <alignment vertical="top" wrapText="1"/>
    </xf>
    <xf numFmtId="172" fontId="6" fillId="0" borderId="0" xfId="8" applyNumberFormat="1" applyFont="1" applyProtection="1">
      <protection locked="0"/>
    </xf>
    <xf numFmtId="0" fontId="34" fillId="0" borderId="0" xfId="2" applyFont="1" applyAlignment="1" applyProtection="1">
      <alignment vertical="center"/>
      <protection locked="0"/>
    </xf>
    <xf numFmtId="0" fontId="34" fillId="0" borderId="0" xfId="2" applyFont="1" applyAlignment="1">
      <alignment vertical="center"/>
    </xf>
    <xf numFmtId="0" fontId="35" fillId="0" borderId="0" xfId="2" applyFont="1" applyAlignment="1">
      <alignment vertical="center"/>
    </xf>
    <xf numFmtId="174" fontId="33" fillId="0" borderId="11" xfId="2" applyNumberFormat="1" applyFont="1" applyBorder="1" applyAlignment="1">
      <alignment horizontal="center" vertical="center" wrapText="1"/>
    </xf>
    <xf numFmtId="175" fontId="8" fillId="2" borderId="4" xfId="2" applyNumberFormat="1" applyFont="1" applyFill="1" applyBorder="1" applyProtection="1">
      <protection locked="0"/>
    </xf>
    <xf numFmtId="175" fontId="8" fillId="0" borderId="4" xfId="2" applyNumberFormat="1" applyFont="1" applyBorder="1" applyProtection="1">
      <protection locked="0"/>
    </xf>
    <xf numFmtId="0" fontId="8" fillId="0" borderId="0" xfId="2" quotePrefix="1" applyFont="1" applyAlignment="1" applyProtection="1">
      <alignment horizontal="left"/>
      <protection locked="0"/>
    </xf>
    <xf numFmtId="175" fontId="8" fillId="3" borderId="4" xfId="2" applyNumberFormat="1" applyFont="1" applyFill="1" applyBorder="1" applyProtection="1">
      <protection locked="0"/>
    </xf>
    <xf numFmtId="176" fontId="32" fillId="0" borderId="0" xfId="2" applyNumberFormat="1" applyFont="1" applyAlignment="1">
      <alignment vertical="center"/>
    </xf>
    <xf numFmtId="175" fontId="8" fillId="2" borderId="7" xfId="2" applyNumberFormat="1" applyFont="1" applyFill="1" applyBorder="1" applyProtection="1">
      <protection locked="0"/>
    </xf>
    <xf numFmtId="175" fontId="8" fillId="0" borderId="7" xfId="2" applyNumberFormat="1" applyFont="1" applyBorder="1" applyProtection="1">
      <protection locked="0"/>
    </xf>
    <xf numFmtId="175" fontId="8" fillId="3" borderId="7" xfId="2" applyNumberFormat="1" applyFont="1" applyFill="1" applyBorder="1" applyProtection="1">
      <protection locked="0"/>
    </xf>
    <xf numFmtId="169" fontId="37" fillId="0" borderId="0" xfId="2" applyNumberFormat="1" applyFont="1"/>
    <xf numFmtId="49" fontId="8" fillId="2" borderId="2" xfId="2" quotePrefix="1" applyNumberFormat="1" applyFont="1" applyFill="1" applyBorder="1" applyAlignment="1" applyProtection="1">
      <alignment horizontal="right" vertical="center"/>
      <protection locked="0"/>
    </xf>
    <xf numFmtId="49" fontId="8" fillId="0" borderId="2" xfId="2" quotePrefix="1" applyNumberFormat="1" applyFont="1" applyBorder="1" applyAlignment="1" applyProtection="1">
      <alignment horizontal="right" vertical="center"/>
      <protection locked="0"/>
    </xf>
    <xf numFmtId="174" fontId="33" fillId="0" borderId="0" xfId="2" applyNumberFormat="1" applyFont="1" applyAlignment="1">
      <alignment horizontal="center" vertical="center" wrapText="1"/>
    </xf>
    <xf numFmtId="175" fontId="8" fillId="2" borderId="3" xfId="9" applyNumberFormat="1" applyFont="1" applyFill="1" applyBorder="1" applyProtection="1">
      <protection locked="0"/>
    </xf>
    <xf numFmtId="175" fontId="8" fillId="0" borderId="3" xfId="9" applyNumberFormat="1" applyFont="1" applyBorder="1" applyProtection="1">
      <protection locked="0"/>
    </xf>
    <xf numFmtId="0" fontId="24" fillId="0" borderId="0" xfId="2" applyFont="1" applyAlignment="1">
      <alignment vertical="top" wrapText="1"/>
    </xf>
    <xf numFmtId="0" fontId="39" fillId="0" borderId="0" xfId="2" applyFont="1"/>
    <xf numFmtId="0" fontId="0" fillId="0" borderId="1" xfId="0" applyBorder="1"/>
    <xf numFmtId="0" fontId="40" fillId="0" borderId="12" xfId="10" applyFont="1" applyBorder="1" applyAlignment="1" applyProtection="1">
      <alignment horizontal="left" vertical="center"/>
      <protection locked="0"/>
    </xf>
    <xf numFmtId="0" fontId="3" fillId="0" borderId="0" xfId="1" applyFont="1" applyBorder="1" applyAlignment="1" applyProtection="1">
      <alignment horizontal="left" vertical="top"/>
    </xf>
    <xf numFmtId="0" fontId="21" fillId="0" borderId="0" xfId="0" applyFont="1"/>
    <xf numFmtId="0" fontId="27" fillId="0" borderId="0" xfId="2" quotePrefix="1" applyFont="1" applyAlignment="1" applyProtection="1">
      <alignment horizontal="left" vertical="top" wrapText="1"/>
      <protection locked="0"/>
    </xf>
    <xf numFmtId="0" fontId="41" fillId="0" borderId="0" xfId="2" quotePrefix="1"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14" fillId="0" borderId="0" xfId="0" applyFont="1" applyAlignment="1" applyProtection="1">
      <alignment horizontal="left" vertical="top"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vertical="top" wrapText="1"/>
      <protection locked="0"/>
    </xf>
    <xf numFmtId="174" fontId="8" fillId="0" borderId="9" xfId="2" quotePrefix="1" applyNumberFormat="1" applyFont="1" applyBorder="1" applyAlignment="1" applyProtection="1">
      <alignment horizontal="center" vertical="center" wrapText="1"/>
      <protection locked="0"/>
    </xf>
    <xf numFmtId="174" fontId="8" fillId="0" borderId="10" xfId="2" applyNumberFormat="1" applyFont="1" applyBorder="1" applyAlignment="1" applyProtection="1">
      <alignment horizontal="center" vertical="center" wrapText="1"/>
      <protection locked="0"/>
    </xf>
    <xf numFmtId="174" fontId="8" fillId="0" borderId="2" xfId="2" applyNumberFormat="1" applyFont="1" applyBorder="1" applyAlignment="1" applyProtection="1">
      <alignment horizontal="center" vertical="center" wrapText="1"/>
      <protection locked="0"/>
    </xf>
    <xf numFmtId="174" fontId="8" fillId="0" borderId="9" xfId="2" applyNumberFormat="1" applyFont="1" applyBorder="1" applyAlignment="1" applyProtection="1">
      <alignment horizontal="center" vertical="center" wrapText="1"/>
      <protection locked="0"/>
    </xf>
  </cellXfs>
  <cellStyles count="11">
    <cellStyle name="Comma" xfId="6" xr:uid="{24BE377D-4AB5-43E6-BDD5-A9BCE37E582C}"/>
    <cellStyle name="Comma 10" xfId="7" xr:uid="{956D5288-AA24-441B-B17B-EAF992FFF860}"/>
    <cellStyle name="Hyperkobling 2 2" xfId="1" xr:uid="{511F6657-25D3-4099-99D1-453DAA5DA1A0}"/>
    <cellStyle name="Komma_NII" xfId="3" xr:uid="{87E5289E-ECD1-4A26-A1B4-DEA3670291A4}"/>
    <cellStyle name="Normal" xfId="0" builtinId="0"/>
    <cellStyle name="Normal 2 2 3" xfId="10" xr:uid="{4132F009-B62C-4359-916A-FFE1F2FA315B}"/>
    <cellStyle name="Normal 21" xfId="5" xr:uid="{8D7E5FE9-A24F-4F18-83FC-642145D514AB}"/>
    <cellStyle name="Normal_betty1 2" xfId="9" xr:uid="{E89E3C17-AE9E-44E1-9F51-A4720778EECC}"/>
    <cellStyle name="Normal_NII" xfId="4" xr:uid="{9E7AE12B-FC0A-43D0-BAD5-24DE74AAFD0C}"/>
    <cellStyle name="Normal_tabeller.xls" xfId="2" xr:uid="{CB59E76C-E4C5-4C2A-B303-AD9FCC995882}"/>
    <cellStyle name="Normal_tabeller.xls 2 2" xfId="8" xr:uid="{6CCC502B-BF29-4538-8DA0-468723B33C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0</xdr:row>
      <xdr:rowOff>0</xdr:rowOff>
    </xdr:to>
    <xdr:sp macro="" textlink="">
      <xdr:nvSpPr>
        <xdr:cNvPr id="2" name="CustomMemberDispatchertb1" hidden="1">
          <a:extLst>
            <a:ext uri="{63B3BB69-23CF-44E3-9099-C40C66FF867C}">
              <a14:compatExt xmlns:a14="http://schemas.microsoft.com/office/drawing/2010/main" spid="_x0000_s3073"/>
            </a:ext>
            <a:ext uri="{FF2B5EF4-FFF2-40B4-BE49-F238E27FC236}">
              <a16:creationId xmlns:a16="http://schemas.microsoft.com/office/drawing/2014/main" id="{177C1075-5B6C-423F-B31C-CBE58D7D0BFA}"/>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609600</xdr:colOff>
      <xdr:row>0</xdr:row>
      <xdr:rowOff>0</xdr:rowOff>
    </xdr:to>
    <xdr:pic>
      <xdr:nvPicPr>
        <xdr:cNvPr id="3073" name="CustomMemberDispatchertb1" hidden="1">
          <a:extLst>
            <a:ext uri="{FF2B5EF4-FFF2-40B4-BE49-F238E27FC236}">
              <a16:creationId xmlns:a16="http://schemas.microsoft.com/office/drawing/2014/main" id="{252C1FE4-2CA0-42F0-03C2-E26B954F6F3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952500</xdr:colOff>
      <xdr:row>0</xdr:row>
      <xdr:rowOff>0</xdr:rowOff>
    </xdr:to>
    <xdr:sp macro="" textlink="">
      <xdr:nvSpPr>
        <xdr:cNvPr id="2" name="CustomMemberDispatchertb1" hidden="1">
          <a:extLst>
            <a:ext uri="{63B3BB69-23CF-44E3-9099-C40C66FF867C}">
              <a14:compatExt xmlns:a14="http://schemas.microsoft.com/office/drawing/2010/main" spid="_x0000_s1025"/>
            </a:ext>
            <a:ext uri="{FF2B5EF4-FFF2-40B4-BE49-F238E27FC236}">
              <a16:creationId xmlns:a16="http://schemas.microsoft.com/office/drawing/2014/main" id="{2CDA8FBC-F406-4D75-827A-E42DF16BBDF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63500</xdr:colOff>
      <xdr:row>0</xdr:row>
      <xdr:rowOff>102592</xdr:rowOff>
    </xdr:to>
    <xdr:sp macro="" textlink="">
      <xdr:nvSpPr>
        <xdr:cNvPr id="3" name="TekstSylinder 2">
          <a:extLst>
            <a:ext uri="{FF2B5EF4-FFF2-40B4-BE49-F238E27FC236}">
              <a16:creationId xmlns:a16="http://schemas.microsoft.com/office/drawing/2014/main" id="{207F0151-C852-4394-A9B2-C9BDCE3E16A6}"/>
            </a:ext>
          </a:extLst>
        </xdr:cNvPr>
        <xdr:cNvSpPr txBox="1"/>
      </xdr:nvSpPr>
      <xdr:spPr>
        <a:xfrm>
          <a:off x="0" y="0"/>
          <a:ext cx="63500" cy="102592"/>
        </a:xfrm>
        <a:prstGeom prst="rect">
          <a:avLst/>
        </a:prstGeom>
        <a:noFill/>
        <a:extLst>
          <a:ext uri="{909E8E84-426E-40DD-AFC4-6F175D3DCCD1}">
            <a14:hiddenFill xmlns:a14="http://schemas.microsoft.com/office/drawing/2010/main">
              <a:solidFill>
                <a:srgbClr val="FFFFFF"/>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nb-NO" sz="100">
              <a:latin typeface="ZWAdobeF" pitchFamily="2" charset="0"/>
            </a:rPr>
            <a:t>X6AO</a:t>
          </a:r>
        </a:p>
      </xdr:txBody>
    </xdr:sp>
    <xdr:clientData/>
  </xdr:twoCellAnchor>
  <xdr:twoCellAnchor>
    <xdr:from>
      <xdr:col>0</xdr:col>
      <xdr:colOff>0</xdr:colOff>
      <xdr:row>0</xdr:row>
      <xdr:rowOff>0</xdr:rowOff>
    </xdr:from>
    <xdr:to>
      <xdr:col>0</xdr:col>
      <xdr:colOff>635000</xdr:colOff>
      <xdr:row>0</xdr:row>
      <xdr:rowOff>0</xdr:rowOff>
    </xdr:to>
    <xdr:pic>
      <xdr:nvPicPr>
        <xdr:cNvPr id="1025" name="CustomMemberDispatchertb1" hidden="1">
          <a:extLst>
            <a:ext uri="{FF2B5EF4-FFF2-40B4-BE49-F238E27FC236}">
              <a16:creationId xmlns:a16="http://schemas.microsoft.com/office/drawing/2014/main" id="{49CA7C40-05DB-8968-E6A4-FDC882E52A7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50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914400</xdr:colOff>
      <xdr:row>0</xdr:row>
      <xdr:rowOff>0</xdr:rowOff>
    </xdr:to>
    <xdr:sp macro="" textlink="">
      <xdr:nvSpPr>
        <xdr:cNvPr id="2" name="CustomMemberDispatchertb1" hidden="1">
          <a:extLst>
            <a:ext uri="{63B3BB69-23CF-44E3-9099-C40C66FF867C}">
              <a14:compatExt xmlns:a14="http://schemas.microsoft.com/office/drawing/2010/main" spid="_x0000_s2049"/>
            </a:ext>
            <a:ext uri="{FF2B5EF4-FFF2-40B4-BE49-F238E27FC236}">
              <a16:creationId xmlns:a16="http://schemas.microsoft.com/office/drawing/2014/main" id="{59EF2848-FD4E-4CFF-B937-2BA18B3FAF5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609600</xdr:colOff>
      <xdr:row>0</xdr:row>
      <xdr:rowOff>0</xdr:rowOff>
    </xdr:to>
    <xdr:pic>
      <xdr:nvPicPr>
        <xdr:cNvPr id="2049" name="CustomMemberDispatchertb1" hidden="1">
          <a:extLst>
            <a:ext uri="{FF2B5EF4-FFF2-40B4-BE49-F238E27FC236}">
              <a16:creationId xmlns:a16="http://schemas.microsoft.com/office/drawing/2014/main" id="{15E5C6D1-77C1-437C-F10E-157C7B2FEB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DNB4TFUTURE">
  <a:themeElements>
    <a:clrScheme name="DNB3">
      <a:dk1>
        <a:srgbClr val="333333"/>
      </a:dk1>
      <a:lt1>
        <a:srgbClr val="FFFFFF"/>
      </a:lt1>
      <a:dk2>
        <a:srgbClr val="28B482"/>
      </a:dk2>
      <a:lt2>
        <a:srgbClr val="FFFF7A"/>
      </a:lt2>
      <a:accent1>
        <a:srgbClr val="007272"/>
      </a:accent1>
      <a:accent2>
        <a:srgbClr val="A5E1D2"/>
      </a:accent2>
      <a:accent3>
        <a:srgbClr val="6E2382"/>
      </a:accent3>
      <a:accent4>
        <a:srgbClr val="4BBED2"/>
      </a:accent4>
      <a:accent5>
        <a:srgbClr val="23195A"/>
      </a:accent5>
      <a:accent6>
        <a:srgbClr val="FF5400"/>
      </a:accent6>
      <a:hlink>
        <a:srgbClr val="14555A"/>
      </a:hlink>
      <a:folHlink>
        <a:srgbClr val="00343E"/>
      </a:folHlink>
    </a:clrScheme>
    <a:fontScheme name="DNB3">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DEC99-9F59-4CF7-8686-FCA0473C315C}">
  <dimension ref="A1:C6"/>
  <sheetViews>
    <sheetView zoomScale="150" zoomScaleNormal="150" workbookViewId="0">
      <selection activeCell="C13" sqref="C13"/>
    </sheetView>
  </sheetViews>
  <sheetFormatPr defaultColWidth="11" defaultRowHeight="14" x14ac:dyDescent="0.3"/>
  <cols>
    <col min="1" max="1" width="42.08203125" customWidth="1"/>
    <col min="2" max="3" width="20.08203125" customWidth="1"/>
  </cols>
  <sheetData>
    <row r="1" spans="1:3" ht="22.5" customHeight="1" x14ac:dyDescent="0.3">
      <c r="A1" s="151"/>
      <c r="B1" s="151"/>
      <c r="C1" s="151"/>
    </row>
    <row r="2" spans="1:3" ht="20.25" customHeight="1" x14ac:dyDescent="0.3">
      <c r="A2" s="152" t="s">
        <v>99</v>
      </c>
      <c r="B2" s="152"/>
      <c r="C2" s="152"/>
    </row>
    <row r="3" spans="1:3" ht="16.899999999999999" customHeight="1" x14ac:dyDescent="0.3">
      <c r="B3" s="153"/>
      <c r="C3" s="3"/>
    </row>
    <row r="4" spans="1:3" x14ac:dyDescent="0.3">
      <c r="A4" s="154"/>
    </row>
    <row r="5" spans="1:3" x14ac:dyDescent="0.3">
      <c r="A5" s="156" t="s">
        <v>100</v>
      </c>
      <c r="B5" s="156"/>
      <c r="C5" s="156"/>
    </row>
    <row r="6" spans="1:3" ht="37.9" customHeight="1" x14ac:dyDescent="0.3">
      <c r="A6" s="155" t="s">
        <v>101</v>
      </c>
      <c r="B6" s="155"/>
      <c r="C6" s="155"/>
    </row>
  </sheetData>
  <mergeCells count="2">
    <mergeCell ref="A6:C6"/>
    <mergeCell ref="A5:C5"/>
  </mergeCells>
  <pageMargins left="0.86614173228346458" right="0.86614173228346458" top="0.6692913385826772" bottom="0.39370078740157483" header="0.51181102362204722" footer="0"/>
  <pageSetup paperSize="9" scale="93" orientation="portrait" horizontalDpi="1200" verticalDpi="1200" r:id="rId1"/>
  <headerFooter scaleWithDoc="0">
    <oddHeader>&amp;L&amp;"Arial,Normal"&amp;8FACTBOOK DNB – 3Q25&amp;R&amp;8ASSUMPTIONS AND CHANGES</oddHead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86E7-0B17-40E9-9732-69506FECACE2}">
  <sheetPr>
    <pageSetUpPr fitToPage="1"/>
  </sheetPr>
  <dimension ref="A1:AD115"/>
  <sheetViews>
    <sheetView showGridLines="0" tabSelected="1" topLeftCell="A91" zoomScale="150" zoomScaleNormal="150" zoomScalePageLayoutView="120" workbookViewId="0">
      <selection activeCell="C107" sqref="C107"/>
    </sheetView>
  </sheetViews>
  <sheetFormatPr defaultColWidth="8.08203125" defaultRowHeight="14" x14ac:dyDescent="0.3"/>
  <cols>
    <col min="1" max="1" width="27.58203125" customWidth="1"/>
    <col min="2" max="10" width="5.75" customWidth="1"/>
    <col min="12" max="12" width="10.08203125" bestFit="1" customWidth="1"/>
  </cols>
  <sheetData>
    <row r="1" spans="1:15" s="3" customFormat="1" ht="23.5" customHeight="1" x14ac:dyDescent="0.25">
      <c r="A1" s="1"/>
      <c r="B1" s="2"/>
      <c r="C1" s="2"/>
      <c r="D1" s="2"/>
      <c r="E1" s="2"/>
      <c r="F1" s="2"/>
      <c r="G1" s="2"/>
      <c r="H1" s="2"/>
      <c r="I1" s="2"/>
      <c r="J1" s="2"/>
    </row>
    <row r="2" spans="1:15" s="6" customFormat="1" ht="18.75" customHeight="1" x14ac:dyDescent="0.35">
      <c r="A2" s="4" t="s">
        <v>0</v>
      </c>
      <c r="B2" s="5"/>
      <c r="C2" s="5"/>
      <c r="D2" s="5"/>
      <c r="E2" s="5"/>
      <c r="F2" s="5"/>
      <c r="G2" s="5"/>
      <c r="H2" s="5"/>
      <c r="I2" s="5"/>
      <c r="J2" s="5"/>
    </row>
    <row r="3" spans="1:15" s="8" customFormat="1" ht="14.15" customHeight="1" x14ac:dyDescent="0.3">
      <c r="A3" s="7"/>
      <c r="B3" s="7"/>
      <c r="C3" s="7"/>
      <c r="D3" s="7"/>
      <c r="E3" s="7"/>
      <c r="F3" s="7"/>
      <c r="G3" s="7"/>
      <c r="H3" s="7"/>
      <c r="I3" s="7"/>
      <c r="J3" s="7"/>
    </row>
    <row r="4" spans="1:15" s="12" customFormat="1" ht="14.15" customHeight="1" x14ac:dyDescent="0.3">
      <c r="A4" s="9" t="s">
        <v>1</v>
      </c>
      <c r="B4" s="10" t="s">
        <v>2</v>
      </c>
      <c r="C4" s="11" t="s">
        <v>3</v>
      </c>
      <c r="D4" s="11" t="s">
        <v>4</v>
      </c>
      <c r="E4" s="11" t="s">
        <v>5</v>
      </c>
      <c r="F4" s="11" t="s">
        <v>6</v>
      </c>
      <c r="G4" s="11" t="s">
        <v>7</v>
      </c>
      <c r="H4" s="11" t="s">
        <v>8</v>
      </c>
      <c r="I4" s="11" t="s">
        <v>9</v>
      </c>
      <c r="J4" s="11" t="s">
        <v>10</v>
      </c>
    </row>
    <row r="5" spans="1:15" s="16" customFormat="1" ht="14.15" customHeight="1" x14ac:dyDescent="0.3">
      <c r="A5" s="13" t="s">
        <v>11</v>
      </c>
      <c r="B5" s="14"/>
      <c r="C5" s="15">
        <v>9013.3195585531194</v>
      </c>
      <c r="D5" s="15">
        <v>9518.1160411580713</v>
      </c>
      <c r="E5" s="15">
        <v>9034.2651362443485</v>
      </c>
      <c r="F5" s="15">
        <v>8197.3321646180793</v>
      </c>
      <c r="G5" s="15">
        <v>8055.7429389400104</v>
      </c>
      <c r="H5" s="15">
        <v>7795.3259520429301</v>
      </c>
      <c r="I5" s="15">
        <v>7295.4895646713603</v>
      </c>
      <c r="J5" s="15">
        <v>6194.6056561876394</v>
      </c>
    </row>
    <row r="6" spans="1:15" s="16" customFormat="1" ht="14.15" customHeight="1" x14ac:dyDescent="0.3">
      <c r="A6" s="17" t="s">
        <v>12</v>
      </c>
      <c r="B6" s="18"/>
      <c r="C6" s="19">
        <v>8189.0011966570401</v>
      </c>
      <c r="D6" s="19">
        <v>8342.1307161823406</v>
      </c>
      <c r="E6" s="19">
        <v>8104.4859738076793</v>
      </c>
      <c r="F6" s="19">
        <v>7759.6713085508309</v>
      </c>
      <c r="G6" s="19">
        <v>7826.33733133855</v>
      </c>
      <c r="H6" s="19">
        <v>7598.0911369332298</v>
      </c>
      <c r="I6" s="19">
        <v>7179.1374828040007</v>
      </c>
      <c r="J6" s="19">
        <v>6104.65451075899</v>
      </c>
    </row>
    <row r="7" spans="1:15" s="23" customFormat="1" ht="14.15" customHeight="1" x14ac:dyDescent="0.3">
      <c r="A7" s="20" t="s">
        <v>13</v>
      </c>
      <c r="B7" s="21"/>
      <c r="C7" s="22">
        <v>2492.11767644772</v>
      </c>
      <c r="D7" s="22">
        <v>2602.7232058970299</v>
      </c>
      <c r="E7" s="22">
        <v>2371.9442598524897</v>
      </c>
      <c r="F7" s="22">
        <v>2304.50000129009</v>
      </c>
      <c r="G7" s="22">
        <v>2404.8974143706801</v>
      </c>
      <c r="H7" s="22">
        <v>2242.8873899</v>
      </c>
      <c r="I7" s="22">
        <v>1778.3623271069998</v>
      </c>
      <c r="J7" s="22">
        <v>942.72904796479099</v>
      </c>
    </row>
    <row r="8" spans="1:15" s="23" customFormat="1" ht="14.15" customHeight="1" x14ac:dyDescent="0.3">
      <c r="A8" s="20" t="s">
        <v>14</v>
      </c>
      <c r="B8" s="21"/>
      <c r="C8" s="22">
        <v>2902.7540801257901</v>
      </c>
      <c r="D8" s="22">
        <v>2906.5409998954101</v>
      </c>
      <c r="E8" s="22">
        <v>2897.6207933734199</v>
      </c>
      <c r="F8" s="22">
        <v>2829.0605453945996</v>
      </c>
      <c r="G8" s="22">
        <v>2866.0465202606601</v>
      </c>
      <c r="H8" s="22">
        <v>2834.3985036355498</v>
      </c>
      <c r="I8" s="22">
        <v>2872.5193482444993</v>
      </c>
      <c r="J8" s="22">
        <v>2696.8611342393206</v>
      </c>
    </row>
    <row r="9" spans="1:15" s="23" customFormat="1" ht="14.15" customHeight="1" x14ac:dyDescent="0.3">
      <c r="A9" s="20" t="s">
        <v>15</v>
      </c>
      <c r="B9" s="21"/>
      <c r="C9" s="22">
        <v>2794.12944008353</v>
      </c>
      <c r="D9" s="22">
        <v>2832.8665103898998</v>
      </c>
      <c r="E9" s="22">
        <v>2834.9209205817701</v>
      </c>
      <c r="F9" s="22">
        <v>2626.1107618661404</v>
      </c>
      <c r="G9" s="22">
        <v>2555.3933967072098</v>
      </c>
      <c r="H9" s="22">
        <v>2520.80524339768</v>
      </c>
      <c r="I9" s="22">
        <v>2528.2558074525018</v>
      </c>
      <c r="J9" s="22">
        <v>2465.064328554879</v>
      </c>
    </row>
    <row r="10" spans="1:15" s="23" customFormat="1" ht="14.15" customHeight="1" x14ac:dyDescent="0.3">
      <c r="A10" s="24" t="s">
        <v>16</v>
      </c>
      <c r="B10" s="18"/>
      <c r="C10" s="19">
        <v>824.31836189607884</v>
      </c>
      <c r="D10" s="19">
        <v>1175.9853249757321</v>
      </c>
      <c r="E10" s="19">
        <v>929.77916243666914</v>
      </c>
      <c r="F10" s="19">
        <v>437.66085606724937</v>
      </c>
      <c r="G10" s="19">
        <v>229.40560760146036</v>
      </c>
      <c r="H10" s="19">
        <v>197.23481510970032</v>
      </c>
      <c r="I10" s="19">
        <v>116.35208186735917</v>
      </c>
      <c r="J10" s="19">
        <v>89.951145428648942</v>
      </c>
    </row>
    <row r="11" spans="1:15" s="16" customFormat="1" ht="14.15" customHeight="1" x14ac:dyDescent="0.3">
      <c r="A11" s="13" t="s">
        <v>17</v>
      </c>
      <c r="B11" s="14"/>
      <c r="C11" s="15">
        <v>3071.4557776005199</v>
      </c>
      <c r="D11" s="15">
        <v>2982.7024147457</v>
      </c>
      <c r="E11" s="15">
        <v>3136.1373646111201</v>
      </c>
      <c r="F11" s="15">
        <v>3305.37655633134</v>
      </c>
      <c r="G11" s="15">
        <v>3495.7089301393303</v>
      </c>
      <c r="H11" s="15">
        <v>4039.9299356532401</v>
      </c>
      <c r="I11" s="15">
        <v>4595.5707478084496</v>
      </c>
      <c r="J11" s="15">
        <v>5273.5121556607501</v>
      </c>
    </row>
    <row r="12" spans="1:15" s="16" customFormat="1" ht="14.15" customHeight="1" x14ac:dyDescent="0.3">
      <c r="A12" s="17" t="s">
        <v>12</v>
      </c>
      <c r="B12" s="18"/>
      <c r="C12" s="19">
        <v>3530.8342247915703</v>
      </c>
      <c r="D12" s="19">
        <v>3355.27500806334</v>
      </c>
      <c r="E12" s="19">
        <v>3704.57838024787</v>
      </c>
      <c r="F12" s="19">
        <v>3855.4823087753202</v>
      </c>
      <c r="G12" s="19">
        <v>3775.2276376272398</v>
      </c>
      <c r="H12" s="19">
        <v>4169.3274750559403</v>
      </c>
      <c r="I12" s="19">
        <v>4680.2480876165901</v>
      </c>
      <c r="J12" s="19">
        <v>5373.92772389324</v>
      </c>
    </row>
    <row r="13" spans="1:15" s="23" customFormat="1" ht="14.15" customHeight="1" x14ac:dyDescent="0.3">
      <c r="A13" s="20" t="s">
        <v>13</v>
      </c>
      <c r="B13" s="21"/>
      <c r="C13" s="22">
        <v>2349.2229650786699</v>
      </c>
      <c r="D13" s="22">
        <v>2212.0396227709102</v>
      </c>
      <c r="E13" s="22">
        <v>2471.2356096646399</v>
      </c>
      <c r="F13" s="22">
        <v>2619.4723958517498</v>
      </c>
      <c r="G13" s="22">
        <v>2575.0954565546399</v>
      </c>
      <c r="H13" s="22">
        <v>2714.16257843825</v>
      </c>
      <c r="I13" s="22">
        <v>3203.3042928014102</v>
      </c>
      <c r="J13" s="22">
        <v>3719.97183915305</v>
      </c>
    </row>
    <row r="14" spans="1:15" s="23" customFormat="1" ht="14.15" customHeight="1" x14ac:dyDescent="0.3">
      <c r="A14" s="20" t="s">
        <v>14</v>
      </c>
      <c r="B14" s="21"/>
      <c r="C14" s="22">
        <v>1042.35934405074</v>
      </c>
      <c r="D14" s="22">
        <v>1023.05585002822</v>
      </c>
      <c r="E14" s="22">
        <v>1095.26402627171</v>
      </c>
      <c r="F14" s="22">
        <v>1113.3362661215999</v>
      </c>
      <c r="G14" s="22">
        <v>1099.5629268213499</v>
      </c>
      <c r="H14" s="22">
        <v>1075.9042637441701</v>
      </c>
      <c r="I14" s="22">
        <v>1166.1515197504502</v>
      </c>
      <c r="J14" s="22">
        <v>1301.1071915330701</v>
      </c>
    </row>
    <row r="15" spans="1:15" s="23" customFormat="1" ht="14.15" customHeight="1" x14ac:dyDescent="0.3">
      <c r="A15" s="20" t="s">
        <v>15</v>
      </c>
      <c r="B15" s="21"/>
      <c r="C15" s="22">
        <v>139.25191566215901</v>
      </c>
      <c r="D15" s="22">
        <v>120.17953526420601</v>
      </c>
      <c r="E15" s="22">
        <v>138.07874431152601</v>
      </c>
      <c r="F15" s="22">
        <v>122.6736468019681</v>
      </c>
      <c r="G15" s="22">
        <v>100.56925425123983</v>
      </c>
      <c r="H15" s="22">
        <v>379.26063287353003</v>
      </c>
      <c r="I15" s="22">
        <v>310.79227506473984</v>
      </c>
      <c r="J15" s="22">
        <v>352.8486932071196</v>
      </c>
    </row>
    <row r="16" spans="1:15" s="23" customFormat="1" ht="14.15" customHeight="1" x14ac:dyDescent="0.3">
      <c r="A16" s="24" t="s">
        <v>16</v>
      </c>
      <c r="B16" s="18"/>
      <c r="C16" s="19">
        <v>-459.37844719104896</v>
      </c>
      <c r="D16" s="19">
        <v>-372.57259331763623</v>
      </c>
      <c r="E16" s="19">
        <v>-568.44101563675576</v>
      </c>
      <c r="F16" s="19">
        <v>-550.10575244397774</v>
      </c>
      <c r="G16" s="19">
        <v>-279.51870748789952</v>
      </c>
      <c r="H16" s="19">
        <v>-129.39753940270998</v>
      </c>
      <c r="I16" s="19">
        <v>-84.677339808150634</v>
      </c>
      <c r="J16" s="19">
        <v>-100.4155682324897</v>
      </c>
      <c r="O16" s="25"/>
    </row>
    <row r="17" spans="1:10" s="16" customFormat="1" ht="14.15" customHeight="1" x14ac:dyDescent="0.3">
      <c r="A17" s="13" t="s">
        <v>18</v>
      </c>
      <c r="B17" s="14"/>
      <c r="C17" s="15">
        <v>2735.7857787540725</v>
      </c>
      <c r="D17" s="15">
        <v>2801.4136050130278</v>
      </c>
      <c r="E17" s="15">
        <v>2900.7780531080075</v>
      </c>
      <c r="F17" s="15">
        <v>2860.124550232375</v>
      </c>
      <c r="G17" s="15">
        <v>2856.365219115316</v>
      </c>
      <c r="H17" s="15">
        <v>2791.6109217809717</v>
      </c>
      <c r="I17" s="15">
        <v>2703.8134197339295</v>
      </c>
      <c r="J17" s="15">
        <v>2562.37358916631</v>
      </c>
    </row>
    <row r="18" spans="1:10" s="16" customFormat="1" ht="14.15" customHeight="1" x14ac:dyDescent="0.3">
      <c r="A18" s="17" t="s">
        <v>19</v>
      </c>
      <c r="B18" s="18"/>
      <c r="C18" s="19">
        <v>1807.702</v>
      </c>
      <c r="D18" s="19">
        <v>1660.922</v>
      </c>
      <c r="E18" s="19">
        <v>1729.0920000000001</v>
      </c>
      <c r="F18" s="19">
        <v>1741.1949999999999</v>
      </c>
      <c r="G18" s="19">
        <v>1723.944</v>
      </c>
      <c r="H18" s="19">
        <v>1628.588</v>
      </c>
      <c r="I18" s="19">
        <v>1668.229</v>
      </c>
      <c r="J18" s="19">
        <v>1633.05</v>
      </c>
    </row>
    <row r="19" spans="1:10" s="23" customFormat="1" ht="14.15" customHeight="1" x14ac:dyDescent="0.3">
      <c r="A19" s="20" t="s">
        <v>20</v>
      </c>
      <c r="B19" s="21"/>
      <c r="C19" s="22">
        <v>717.54700000000003</v>
      </c>
      <c r="D19" s="22">
        <v>640.28300000000002</v>
      </c>
      <c r="E19" s="22">
        <v>660.03700000000003</v>
      </c>
      <c r="F19" s="22">
        <v>690.77200000000005</v>
      </c>
      <c r="G19" s="22">
        <v>671.21699999999998</v>
      </c>
      <c r="H19" s="22">
        <v>586.63</v>
      </c>
      <c r="I19" s="22">
        <v>592.18700000000001</v>
      </c>
      <c r="J19" s="22">
        <v>591.08699999999999</v>
      </c>
    </row>
    <row r="20" spans="1:10" s="23" customFormat="1" ht="14.15" customHeight="1" x14ac:dyDescent="0.3">
      <c r="A20" s="20" t="s">
        <v>21</v>
      </c>
      <c r="B20" s="21"/>
      <c r="C20" s="22">
        <v>505.44</v>
      </c>
      <c r="D20" s="22">
        <v>491.803</v>
      </c>
      <c r="E20" s="22">
        <v>510.57299999999998</v>
      </c>
      <c r="F20" s="22">
        <v>498.78100000000001</v>
      </c>
      <c r="G20" s="22">
        <v>502.98</v>
      </c>
      <c r="H20" s="22">
        <v>495.46499999999997</v>
      </c>
      <c r="I20" s="22">
        <v>501.22899999999998</v>
      </c>
      <c r="J20" s="22">
        <v>472.98500000000001</v>
      </c>
    </row>
    <row r="21" spans="1:10" s="23" customFormat="1" ht="14.15" customHeight="1" x14ac:dyDescent="0.3">
      <c r="A21" s="20" t="s">
        <v>22</v>
      </c>
      <c r="B21" s="21"/>
      <c r="C21" s="22">
        <v>584.71500000000003</v>
      </c>
      <c r="D21" s="22">
        <v>528.83600000000001</v>
      </c>
      <c r="E21" s="22">
        <v>558.48199999999997</v>
      </c>
      <c r="F21" s="22">
        <v>551.64200000000005</v>
      </c>
      <c r="G21" s="22">
        <v>549.74699999999996</v>
      </c>
      <c r="H21" s="22">
        <v>546.49300000000005</v>
      </c>
      <c r="I21" s="22">
        <v>574.81299999999999</v>
      </c>
      <c r="J21" s="22">
        <v>568.97799999999995</v>
      </c>
    </row>
    <row r="22" spans="1:10" s="23" customFormat="1" ht="14.15" customHeight="1" x14ac:dyDescent="0.3">
      <c r="A22" s="24" t="s">
        <v>16</v>
      </c>
      <c r="B22" s="18"/>
      <c r="C22" s="19">
        <v>928.08377875407245</v>
      </c>
      <c r="D22" s="19">
        <v>1140.4916050130278</v>
      </c>
      <c r="E22" s="19">
        <v>1171.6860531080074</v>
      </c>
      <c r="F22" s="19">
        <v>1118.929550232375</v>
      </c>
      <c r="G22" s="19">
        <v>1132.421219115316</v>
      </c>
      <c r="H22" s="19">
        <v>1163.0229217809717</v>
      </c>
      <c r="I22" s="19">
        <v>1035.5844197339295</v>
      </c>
      <c r="J22" s="19">
        <v>929.32358916631006</v>
      </c>
    </row>
    <row r="23" spans="1:10" s="16" customFormat="1" ht="14.15" customHeight="1" x14ac:dyDescent="0.3">
      <c r="A23" s="26" t="s">
        <v>23</v>
      </c>
      <c r="B23" s="27"/>
      <c r="C23" s="28">
        <v>1331.2236804741879</v>
      </c>
      <c r="D23" s="28">
        <v>1107.9987777562019</v>
      </c>
      <c r="E23" s="28">
        <v>1647.0462026273235</v>
      </c>
      <c r="F23" s="28">
        <v>1766.1464484175067</v>
      </c>
      <c r="G23" s="28">
        <v>1408.7619145789431</v>
      </c>
      <c r="H23" s="28">
        <v>899.49585600915816</v>
      </c>
      <c r="I23" s="28">
        <v>1402.0704509783627</v>
      </c>
      <c r="J23" s="28">
        <v>1687.7909806073967</v>
      </c>
    </row>
    <row r="24" spans="1:10" s="16" customFormat="1" ht="14.15" customHeight="1" x14ac:dyDescent="0.3">
      <c r="A24" s="17" t="s">
        <v>12</v>
      </c>
      <c r="B24" s="18"/>
      <c r="C24" s="19">
        <v>1841.384684008879</v>
      </c>
      <c r="D24" s="19">
        <v>1891.6826638103303</v>
      </c>
      <c r="E24" s="19">
        <v>2086.9605186951594</v>
      </c>
      <c r="F24" s="19">
        <v>1803.2661650422378</v>
      </c>
      <c r="G24" s="19">
        <v>1361.6105529328074</v>
      </c>
      <c r="H24" s="19">
        <v>1321.5050909736906</v>
      </c>
      <c r="I24" s="19">
        <v>2017.1677343758474</v>
      </c>
      <c r="J24" s="19">
        <v>2017.6314683680193</v>
      </c>
    </row>
    <row r="25" spans="1:10" s="16" customFormat="1" ht="14.15" customHeight="1" x14ac:dyDescent="0.3">
      <c r="A25" s="20" t="s">
        <v>13</v>
      </c>
      <c r="B25" s="21"/>
      <c r="C25" s="22">
        <v>71.554515212770639</v>
      </c>
      <c r="D25" s="22">
        <v>6.0249877231299251</v>
      </c>
      <c r="E25" s="22">
        <v>21.47564005167078</v>
      </c>
      <c r="F25" s="22">
        <v>-34.937606778259578</v>
      </c>
      <c r="G25" s="22">
        <v>-130.17552931562932</v>
      </c>
      <c r="H25" s="22">
        <v>-17.61646755737911</v>
      </c>
      <c r="I25" s="22">
        <v>129.12278610674002</v>
      </c>
      <c r="J25" s="22">
        <v>253.71163578760843</v>
      </c>
    </row>
    <row r="26" spans="1:10" s="16" customFormat="1" ht="14.15" customHeight="1" x14ac:dyDescent="0.3">
      <c r="A26" s="20" t="s">
        <v>14</v>
      </c>
      <c r="B26" s="21"/>
      <c r="C26" s="22">
        <v>408.12047190642988</v>
      </c>
      <c r="D26" s="22">
        <v>488.52025371166928</v>
      </c>
      <c r="E26" s="22">
        <v>553.1588108476999</v>
      </c>
      <c r="F26" s="22">
        <v>448.19902125018234</v>
      </c>
      <c r="G26" s="22">
        <v>315.26433200485462</v>
      </c>
      <c r="H26" s="22">
        <v>300.01839319623468</v>
      </c>
      <c r="I26" s="22">
        <v>396.13176552427467</v>
      </c>
      <c r="J26" s="22">
        <v>372.86595766376649</v>
      </c>
    </row>
    <row r="27" spans="1:10" s="16" customFormat="1" ht="14.15" customHeight="1" x14ac:dyDescent="0.3">
      <c r="A27" s="20" t="s">
        <v>15</v>
      </c>
      <c r="B27" s="21"/>
      <c r="C27" s="22">
        <v>1361.7096968896603</v>
      </c>
      <c r="D27" s="22">
        <v>1397.1374223755338</v>
      </c>
      <c r="E27" s="22">
        <v>1512.3260677958046</v>
      </c>
      <c r="F27" s="22">
        <v>1390.0047505703151</v>
      </c>
      <c r="G27" s="22">
        <v>1176.5217502435821</v>
      </c>
      <c r="H27" s="22">
        <v>1039.103165334835</v>
      </c>
      <c r="I27" s="22">
        <v>1491.9131827448327</v>
      </c>
      <c r="J27" s="22">
        <v>1391.0538749166444</v>
      </c>
    </row>
    <row r="28" spans="1:10" s="16" customFormat="1" ht="14.15" customHeight="1" x14ac:dyDescent="0.3">
      <c r="A28" s="24" t="s">
        <v>16</v>
      </c>
      <c r="B28" s="18"/>
      <c r="C28" s="19">
        <v>-510.16100353469119</v>
      </c>
      <c r="D28" s="19">
        <v>-783.68388605412838</v>
      </c>
      <c r="E28" s="19">
        <v>-439.9143160678359</v>
      </c>
      <c r="F28" s="19">
        <v>-37.119716624731154</v>
      </c>
      <c r="G28" s="19">
        <v>47.151361646135683</v>
      </c>
      <c r="H28" s="19">
        <v>-422.00923496453242</v>
      </c>
      <c r="I28" s="19">
        <v>-615.09728339748472</v>
      </c>
      <c r="J28" s="19">
        <v>-329.84048776062264</v>
      </c>
    </row>
    <row r="29" spans="1:10" s="16" customFormat="1" ht="13.5" customHeight="1" x14ac:dyDescent="0.3">
      <c r="A29" s="26" t="s">
        <v>24</v>
      </c>
      <c r="B29" s="27"/>
      <c r="C29" s="28">
        <v>16151.7847953819</v>
      </c>
      <c r="D29" s="28">
        <v>16410.230838673</v>
      </c>
      <c r="E29" s="28">
        <v>16718.226756590801</v>
      </c>
      <c r="F29" s="28">
        <v>16128.9797195993</v>
      </c>
      <c r="G29" s="28">
        <v>15816.5790027736</v>
      </c>
      <c r="H29" s="28">
        <v>15526.3626654863</v>
      </c>
      <c r="I29" s="28">
        <v>15996.944183192101</v>
      </c>
      <c r="J29" s="28">
        <v>15718.282381622101</v>
      </c>
    </row>
    <row r="30" spans="1:10" s="16" customFormat="1" ht="14.15" customHeight="1" x14ac:dyDescent="0.3">
      <c r="A30" s="17" t="s">
        <v>12</v>
      </c>
      <c r="B30" s="18"/>
      <c r="C30" s="19">
        <v>15368.922105457499</v>
      </c>
      <c r="D30" s="19">
        <v>15250.010388056</v>
      </c>
      <c r="E30" s="19">
        <v>15625.116872750699</v>
      </c>
      <c r="F30" s="19">
        <v>15159.614782368386</v>
      </c>
      <c r="G30" s="19">
        <v>14687.119521898585</v>
      </c>
      <c r="H30" s="19">
        <v>14717.511702962869</v>
      </c>
      <c r="I30" s="19">
        <v>15544.78230479645</v>
      </c>
      <c r="J30" s="19">
        <v>15129.26370302025</v>
      </c>
    </row>
    <row r="31" spans="1:10" s="16" customFormat="1" ht="14.15" customHeight="1" x14ac:dyDescent="0.3">
      <c r="A31" s="20" t="s">
        <v>13</v>
      </c>
      <c r="B31" s="21"/>
      <c r="C31" s="22">
        <v>5630.4421567391601</v>
      </c>
      <c r="D31" s="22">
        <v>5461.0708163910704</v>
      </c>
      <c r="E31" s="22">
        <v>5524.6925095688002</v>
      </c>
      <c r="F31" s="22">
        <v>5579.8067903635801</v>
      </c>
      <c r="G31" s="22">
        <v>5521.0343416096903</v>
      </c>
      <c r="H31" s="22">
        <v>5526.0635007808705</v>
      </c>
      <c r="I31" s="22">
        <v>5702.9764060151501</v>
      </c>
      <c r="J31" s="22">
        <v>5507.4995229054502</v>
      </c>
    </row>
    <row r="32" spans="1:10" s="16" customFormat="1" ht="14.15" customHeight="1" x14ac:dyDescent="0.3">
      <c r="A32" s="20" t="s">
        <v>14</v>
      </c>
      <c r="B32" s="21"/>
      <c r="C32" s="22">
        <v>4858.6738960829598</v>
      </c>
      <c r="D32" s="22">
        <v>4909.9201036352997</v>
      </c>
      <c r="E32" s="22">
        <v>5056.6166304928302</v>
      </c>
      <c r="F32" s="22">
        <v>4889.376832766382</v>
      </c>
      <c r="G32" s="22">
        <v>4783.8537790868641</v>
      </c>
      <c r="H32" s="22">
        <v>4705.7861605759545</v>
      </c>
      <c r="I32" s="22">
        <v>4936.0316335192247</v>
      </c>
      <c r="J32" s="22">
        <v>4843.8192834361571</v>
      </c>
    </row>
    <row r="33" spans="1:12" s="16" customFormat="1" ht="14.15" customHeight="1" x14ac:dyDescent="0.3">
      <c r="A33" s="20" t="s">
        <v>15</v>
      </c>
      <c r="B33" s="21"/>
      <c r="C33" s="22">
        <v>4879.8060526353593</v>
      </c>
      <c r="D33" s="22">
        <v>4879.0194680296399</v>
      </c>
      <c r="E33" s="22">
        <v>5043.8077326891007</v>
      </c>
      <c r="F33" s="22">
        <v>4690.4311592384238</v>
      </c>
      <c r="G33" s="22">
        <v>4382.2314012020315</v>
      </c>
      <c r="H33" s="22">
        <v>4485.662041606045</v>
      </c>
      <c r="I33" s="22">
        <v>4905.7742652620746</v>
      </c>
      <c r="J33" s="22">
        <v>4777.9448966786431</v>
      </c>
    </row>
    <row r="34" spans="1:12" s="16" customFormat="1" ht="14.15" customHeight="1" x14ac:dyDescent="0.3">
      <c r="A34" s="29" t="s">
        <v>16</v>
      </c>
      <c r="B34" s="30"/>
      <c r="C34" s="31">
        <v>782.86268992440091</v>
      </c>
      <c r="D34" s="31">
        <v>1160.2204506170001</v>
      </c>
      <c r="E34" s="31">
        <v>1093.1098838401012</v>
      </c>
      <c r="F34" s="31">
        <v>969.36493723091371</v>
      </c>
      <c r="G34" s="31">
        <v>1129.4594808750153</v>
      </c>
      <c r="H34" s="31">
        <v>808.85096252343101</v>
      </c>
      <c r="I34" s="31">
        <v>452.161878395651</v>
      </c>
      <c r="J34" s="31">
        <v>589.01867860185121</v>
      </c>
    </row>
    <row r="35" spans="1:12" s="3" customFormat="1" ht="13.5" customHeight="1" x14ac:dyDescent="0.4">
      <c r="A35" s="32"/>
      <c r="B35" s="33"/>
      <c r="C35" s="34"/>
      <c r="D35" s="34"/>
      <c r="E35" s="34"/>
      <c r="F35" s="34"/>
      <c r="G35" s="34"/>
      <c r="H35" s="34"/>
      <c r="I35" s="34"/>
      <c r="J35" s="34"/>
      <c r="K35" s="35"/>
    </row>
    <row r="36" spans="1:12" s="36" customFormat="1" ht="14.15" customHeight="1" x14ac:dyDescent="0.3">
      <c r="A36" s="157" t="s">
        <v>25</v>
      </c>
      <c r="B36" s="157"/>
      <c r="C36" s="157"/>
      <c r="D36" s="157"/>
      <c r="E36" s="157"/>
      <c r="F36" s="157"/>
      <c r="G36" s="157"/>
      <c r="H36" s="157"/>
      <c r="I36" s="157"/>
      <c r="J36" s="157"/>
    </row>
    <row r="37" spans="1:12" s="36" customFormat="1" ht="14.15" customHeight="1" x14ac:dyDescent="0.3">
      <c r="A37" s="157" t="s">
        <v>26</v>
      </c>
      <c r="B37" s="157"/>
      <c r="C37" s="157"/>
      <c r="D37" s="157"/>
      <c r="E37" s="157"/>
      <c r="F37" s="157"/>
      <c r="G37" s="157"/>
      <c r="H37" s="157"/>
      <c r="I37" s="157"/>
      <c r="J37" s="157"/>
    </row>
    <row r="38" spans="1:12" s="36" customFormat="1" ht="14.15" customHeight="1" x14ac:dyDescent="0.3">
      <c r="A38" s="157"/>
      <c r="B38" s="157"/>
      <c r="C38" s="157"/>
      <c r="D38" s="157"/>
      <c r="E38" s="157"/>
      <c r="F38" s="157"/>
      <c r="G38" s="157"/>
      <c r="H38" s="157"/>
      <c r="I38" s="157"/>
      <c r="J38" s="157"/>
    </row>
    <row r="39" spans="1:12" s="40" customFormat="1" ht="23.5" customHeight="1" x14ac:dyDescent="0.3">
      <c r="A39" s="37"/>
      <c r="B39" s="38"/>
      <c r="C39" s="39"/>
      <c r="D39" s="37"/>
      <c r="E39" s="37"/>
      <c r="F39" s="37"/>
      <c r="G39" s="37"/>
      <c r="H39" s="37"/>
      <c r="I39" s="37"/>
      <c r="J39" s="37"/>
    </row>
    <row r="40" spans="1:12" s="6" customFormat="1" ht="18.75" customHeight="1" x14ac:dyDescent="0.35">
      <c r="A40" s="4" t="s">
        <v>27</v>
      </c>
      <c r="B40" s="5"/>
      <c r="C40" s="5"/>
      <c r="D40" s="5"/>
      <c r="E40" s="5"/>
      <c r="F40" s="5"/>
      <c r="G40" s="5"/>
      <c r="H40" s="5"/>
      <c r="I40" s="5"/>
      <c r="J40" s="5"/>
    </row>
    <row r="41" spans="1:12" s="42" customFormat="1" ht="14.15" customHeight="1" x14ac:dyDescent="0.3">
      <c r="A41" s="9"/>
      <c r="B41" s="9"/>
      <c r="C41" s="9"/>
      <c r="D41" s="41"/>
      <c r="E41" s="41"/>
      <c r="F41" s="41"/>
      <c r="G41" s="41"/>
      <c r="H41" s="41"/>
      <c r="I41" s="41"/>
      <c r="J41" s="41"/>
    </row>
    <row r="42" spans="1:12" s="12" customFormat="1" ht="14.15" customHeight="1" x14ac:dyDescent="0.3">
      <c r="A42" s="9" t="s">
        <v>1</v>
      </c>
      <c r="B42" s="10" t="s">
        <v>2</v>
      </c>
      <c r="C42" s="11" t="s">
        <v>3</v>
      </c>
      <c r="D42" s="11" t="s">
        <v>4</v>
      </c>
      <c r="E42" s="11" t="s">
        <v>5</v>
      </c>
      <c r="F42" s="11" t="s">
        <v>6</v>
      </c>
      <c r="G42" s="11" t="s">
        <v>7</v>
      </c>
      <c r="H42" s="11" t="s">
        <v>8</v>
      </c>
      <c r="I42" s="11" t="s">
        <v>9</v>
      </c>
      <c r="J42" s="11" t="s">
        <v>10</v>
      </c>
    </row>
    <row r="43" spans="1:12" s="45" customFormat="1" ht="14.15" customHeight="1" x14ac:dyDescent="0.3">
      <c r="A43" s="13" t="s">
        <v>28</v>
      </c>
      <c r="B43" s="43"/>
      <c r="C43" s="44">
        <v>2201172.0848304601</v>
      </c>
      <c r="D43" s="44">
        <v>2204127.5502609899</v>
      </c>
      <c r="E43" s="44">
        <v>2139436.3604777902</v>
      </c>
      <c r="F43" s="44">
        <v>2020621.40976226</v>
      </c>
      <c r="G43" s="44">
        <v>1985593.9369618101</v>
      </c>
      <c r="H43" s="44">
        <v>1978654.25830069</v>
      </c>
      <c r="I43" s="44">
        <v>1999465.04408784</v>
      </c>
      <c r="J43" s="44">
        <v>1987984.7184379101</v>
      </c>
    </row>
    <row r="44" spans="1:12" s="23" customFormat="1" ht="14.15" customHeight="1" x14ac:dyDescent="0.3">
      <c r="A44" s="17" t="s">
        <v>12</v>
      </c>
      <c r="B44" s="18"/>
      <c r="C44" s="19">
        <v>1977388.0858555068</v>
      </c>
      <c r="D44" s="19">
        <v>1969828.1310869062</v>
      </c>
      <c r="E44" s="19">
        <v>1954989.8234288138</v>
      </c>
      <c r="F44" s="19">
        <v>1902528.563736503</v>
      </c>
      <c r="G44" s="19">
        <v>1885949.8063265651</v>
      </c>
      <c r="H44" s="19">
        <v>1881214.44424489</v>
      </c>
      <c r="I44" s="19">
        <v>1898275.907749132</v>
      </c>
      <c r="J44" s="19">
        <v>1887454.553059943</v>
      </c>
    </row>
    <row r="45" spans="1:12" s="23" customFormat="1" ht="14.15" customHeight="1" x14ac:dyDescent="0.3">
      <c r="A45" s="20" t="s">
        <v>13</v>
      </c>
      <c r="B45" s="21"/>
      <c r="C45" s="22">
        <v>958241.22353908594</v>
      </c>
      <c r="D45" s="22">
        <v>951440.90636076697</v>
      </c>
      <c r="E45" s="22">
        <v>947192.28770701797</v>
      </c>
      <c r="F45" s="22">
        <v>933792.74121093494</v>
      </c>
      <c r="G45" s="22">
        <v>931363.57072818989</v>
      </c>
      <c r="H45" s="22">
        <v>941286.79402634397</v>
      </c>
      <c r="I45" s="22">
        <v>951544.40865914</v>
      </c>
      <c r="J45" s="22">
        <v>953905.72073949396</v>
      </c>
    </row>
    <row r="46" spans="1:12" s="23" customFormat="1" ht="14.15" customHeight="1" x14ac:dyDescent="0.3">
      <c r="A46" s="20" t="s">
        <v>14</v>
      </c>
      <c r="B46" s="21"/>
      <c r="C46" s="22">
        <v>531913.79216420499</v>
      </c>
      <c r="D46" s="22">
        <v>526837.31600780901</v>
      </c>
      <c r="E46" s="22">
        <v>523319.91264018847</v>
      </c>
      <c r="F46" s="22">
        <v>515645.52267275919</v>
      </c>
      <c r="G46" s="22">
        <v>514526.76675277168</v>
      </c>
      <c r="H46" s="22">
        <v>508491.58733460441</v>
      </c>
      <c r="I46" s="22">
        <v>511406.59660060931</v>
      </c>
      <c r="J46" s="22">
        <v>510724.74020225729</v>
      </c>
    </row>
    <row r="47" spans="1:12" s="23" customFormat="1" ht="14.15" customHeight="1" x14ac:dyDescent="0.3">
      <c r="A47" s="20" t="s">
        <v>15</v>
      </c>
      <c r="B47" s="21"/>
      <c r="C47" s="22">
        <v>487233.07015221601</v>
      </c>
      <c r="D47" s="22">
        <v>491549.90871833003</v>
      </c>
      <c r="E47" s="22">
        <v>484477.62308160716</v>
      </c>
      <c r="F47" s="22">
        <v>453090.29985280905</v>
      </c>
      <c r="G47" s="22">
        <v>440059.46884560346</v>
      </c>
      <c r="H47" s="22">
        <v>431436.06288394163</v>
      </c>
      <c r="I47" s="22">
        <v>435324.90248938272</v>
      </c>
      <c r="J47" s="22">
        <v>422824.09211819171</v>
      </c>
      <c r="L47" s="25"/>
    </row>
    <row r="48" spans="1:12" s="45" customFormat="1" ht="14.15" customHeight="1" x14ac:dyDescent="0.3">
      <c r="A48" s="24" t="s">
        <v>16</v>
      </c>
      <c r="B48" s="21"/>
      <c r="C48" s="19">
        <v>223783.99897495308</v>
      </c>
      <c r="D48" s="19">
        <v>234299.41917408403</v>
      </c>
      <c r="E48" s="19">
        <v>184446.53704897664</v>
      </c>
      <c r="F48" s="19">
        <v>118092.84602575691</v>
      </c>
      <c r="G48" s="19">
        <v>99644.130635245179</v>
      </c>
      <c r="H48" s="19">
        <v>97439.81405580003</v>
      </c>
      <c r="I48" s="19">
        <v>101189.13633870805</v>
      </c>
      <c r="J48" s="19">
        <v>100530.16537796712</v>
      </c>
    </row>
    <row r="49" spans="1:12" s="23" customFormat="1" ht="14.15" customHeight="1" x14ac:dyDescent="0.2">
      <c r="A49" s="13" t="s">
        <v>29</v>
      </c>
      <c r="B49" s="43"/>
      <c r="C49" s="44">
        <v>1648780.35723696</v>
      </c>
      <c r="D49" s="44">
        <v>1684385.2397497499</v>
      </c>
      <c r="E49" s="44">
        <v>1601815.1512207999</v>
      </c>
      <c r="F49" s="44">
        <v>1596820.4900453801</v>
      </c>
      <c r="G49" s="44">
        <v>1647452.86848479</v>
      </c>
      <c r="H49" s="44">
        <v>1545803.9072809101</v>
      </c>
      <c r="I49" s="44">
        <v>1455245.2020693601</v>
      </c>
      <c r="J49" s="44">
        <v>1495137.6159902599</v>
      </c>
    </row>
    <row r="50" spans="1:12" s="23" customFormat="1" ht="14.15" customHeight="1" x14ac:dyDescent="0.3">
      <c r="A50" s="17" t="s">
        <v>12</v>
      </c>
      <c r="B50" s="18"/>
      <c r="C50" s="19">
        <v>1492313.530354257</v>
      </c>
      <c r="D50" s="19">
        <v>1506946.568460746</v>
      </c>
      <c r="E50" s="19">
        <v>1428118.2588925667</v>
      </c>
      <c r="F50" s="19">
        <v>1428398.5576864823</v>
      </c>
      <c r="G50" s="19">
        <v>1453896.3609546511</v>
      </c>
      <c r="H50" s="19">
        <v>1423629.6162451329</v>
      </c>
      <c r="I50" s="19">
        <v>1412527.0422005511</v>
      </c>
      <c r="J50" s="19">
        <v>1415289.9496893231</v>
      </c>
    </row>
    <row r="51" spans="1:12" s="23" customFormat="1" ht="14.15" customHeight="1" x14ac:dyDescent="0.3">
      <c r="A51" s="20" t="s">
        <v>13</v>
      </c>
      <c r="B51" s="21"/>
      <c r="C51" s="22">
        <v>617168.96783493191</v>
      </c>
      <c r="D51" s="22">
        <v>591184.32792052696</v>
      </c>
      <c r="E51" s="22">
        <v>570709.38057420892</v>
      </c>
      <c r="F51" s="22">
        <v>573633.25484520895</v>
      </c>
      <c r="G51" s="22">
        <v>570374.76335024601</v>
      </c>
      <c r="H51" s="22">
        <v>571184.94909268001</v>
      </c>
      <c r="I51" s="22">
        <v>575159.21344399196</v>
      </c>
      <c r="J51" s="22">
        <v>587632.67210173095</v>
      </c>
    </row>
    <row r="52" spans="1:12" s="23" customFormat="1" ht="14.15" customHeight="1" x14ac:dyDescent="0.3">
      <c r="A52" s="20" t="s">
        <v>14</v>
      </c>
      <c r="B52" s="21"/>
      <c r="C52" s="22">
        <v>415443.92039892898</v>
      </c>
      <c r="D52" s="22">
        <v>406779.92993307603</v>
      </c>
      <c r="E52" s="22">
        <v>386017.71329002001</v>
      </c>
      <c r="F52" s="22">
        <v>386251.14227393956</v>
      </c>
      <c r="G52" s="22">
        <v>390692.61679317598</v>
      </c>
      <c r="H52" s="22">
        <v>375434.47832350794</v>
      </c>
      <c r="I52" s="22">
        <v>349139.46991108003</v>
      </c>
      <c r="J52" s="22">
        <v>349517.78981507302</v>
      </c>
    </row>
    <row r="53" spans="1:12" s="23" customFormat="1" ht="14.15" customHeight="1" x14ac:dyDescent="0.3">
      <c r="A53" s="20" t="s">
        <v>15</v>
      </c>
      <c r="B53" s="21"/>
      <c r="C53" s="22">
        <v>459700.64212039602</v>
      </c>
      <c r="D53" s="22">
        <v>508982.31060714298</v>
      </c>
      <c r="E53" s="22">
        <v>471391.16502833774</v>
      </c>
      <c r="F53" s="22">
        <v>468514.16056733386</v>
      </c>
      <c r="G53" s="22">
        <v>492828.98081122915</v>
      </c>
      <c r="H53" s="22">
        <v>477010.18882894499</v>
      </c>
      <c r="I53" s="22">
        <v>488228.35884547903</v>
      </c>
      <c r="J53" s="22">
        <v>478139.487772519</v>
      </c>
    </row>
    <row r="54" spans="1:12" s="46" customFormat="1" ht="14.15" customHeight="1" x14ac:dyDescent="0.3">
      <c r="A54" s="24" t="s">
        <v>16</v>
      </c>
      <c r="B54" s="21"/>
      <c r="C54" s="19">
        <v>156466.826882703</v>
      </c>
      <c r="D54" s="19">
        <v>177438.67128900392</v>
      </c>
      <c r="E54" s="19">
        <v>173696.89232823323</v>
      </c>
      <c r="F54" s="19">
        <v>168421.9323588977</v>
      </c>
      <c r="G54" s="19">
        <v>193556.50753013889</v>
      </c>
      <c r="H54" s="19">
        <v>122174.29103577713</v>
      </c>
      <c r="I54" s="19">
        <v>42718.159868808987</v>
      </c>
      <c r="J54" s="19">
        <v>79847.666300936951</v>
      </c>
    </row>
    <row r="55" spans="1:12" s="23" customFormat="1" ht="14.15" customHeight="1" x14ac:dyDescent="0.3">
      <c r="A55" s="47" t="s">
        <v>18</v>
      </c>
      <c r="B55" s="14"/>
      <c r="C55" s="15">
        <v>236777.51387030495</v>
      </c>
      <c r="D55" s="15">
        <v>246635.36438530523</v>
      </c>
      <c r="E55" s="15">
        <v>241126.19651354337</v>
      </c>
      <c r="F55" s="15">
        <v>236386.75515270559</v>
      </c>
      <c r="G55" s="15">
        <v>239854.46478139915</v>
      </c>
      <c r="H55" s="15">
        <v>234988.9804850115</v>
      </c>
      <c r="I55" s="15">
        <v>224054.28251705767</v>
      </c>
      <c r="J55" s="15">
        <v>215494.19599679846</v>
      </c>
    </row>
    <row r="56" spans="1:12" s="23" customFormat="1" ht="14.15" customHeight="1" x14ac:dyDescent="0.3">
      <c r="A56" s="17" t="s">
        <v>12</v>
      </c>
      <c r="B56" s="18"/>
      <c r="C56" s="19">
        <v>192061.2065237948</v>
      </c>
      <c r="D56" s="19">
        <v>182049.31649999809</v>
      </c>
      <c r="E56" s="19">
        <v>177472.3411950141</v>
      </c>
      <c r="F56" s="19">
        <v>174327.91719080741</v>
      </c>
      <c r="G56" s="19">
        <v>173472.43166665311</v>
      </c>
      <c r="H56" s="19">
        <v>173328.70333333156</v>
      </c>
      <c r="I56" s="19">
        <v>172098.6595325747</v>
      </c>
      <c r="J56" s="19">
        <v>170742.98746103788</v>
      </c>
    </row>
    <row r="57" spans="1:12" s="23" customFormat="1" ht="14.15" customHeight="1" x14ac:dyDescent="0.3">
      <c r="A57" s="20" t="s">
        <v>30</v>
      </c>
      <c r="B57" s="21"/>
      <c r="C57" s="22">
        <v>71363.157484426905</v>
      </c>
      <c r="D57" s="22">
        <v>64710.9219999993</v>
      </c>
      <c r="E57" s="22">
        <v>61545.785868043102</v>
      </c>
      <c r="F57" s="22">
        <v>61742.129035019396</v>
      </c>
      <c r="G57" s="22">
        <v>61701.041999995097</v>
      </c>
      <c r="H57" s="22">
        <v>61747.742666666003</v>
      </c>
      <c r="I57" s="22">
        <v>61690.212516744898</v>
      </c>
      <c r="J57" s="22">
        <v>62556.202643110999</v>
      </c>
    </row>
    <row r="58" spans="1:12" s="23" customFormat="1" ht="14.15" customHeight="1" x14ac:dyDescent="0.3">
      <c r="A58" s="20" t="s">
        <v>31</v>
      </c>
      <c r="B58" s="21"/>
      <c r="C58" s="22">
        <v>53301.930434061702</v>
      </c>
      <c r="D58" s="22">
        <v>54867.689166666096</v>
      </c>
      <c r="E58" s="22">
        <v>53756.867769011704</v>
      </c>
      <c r="F58" s="22">
        <v>49892.899817641024</v>
      </c>
      <c r="G58" s="22">
        <v>51580.957809995758</v>
      </c>
      <c r="H58" s="22">
        <v>52516.970066666174</v>
      </c>
      <c r="I58" s="22">
        <v>50037.909729651205</v>
      </c>
      <c r="J58" s="22">
        <v>48073.98793093839</v>
      </c>
    </row>
    <row r="59" spans="1:12" s="23" customFormat="1" ht="14.15" customHeight="1" x14ac:dyDescent="0.3">
      <c r="A59" s="20" t="s">
        <v>32</v>
      </c>
      <c r="B59" s="21"/>
      <c r="C59" s="22">
        <v>67396.118605306197</v>
      </c>
      <c r="D59" s="22">
        <v>62470.705333332706</v>
      </c>
      <c r="E59" s="22">
        <v>62169.687557959289</v>
      </c>
      <c r="F59" s="22">
        <v>62692.888338146979</v>
      </c>
      <c r="G59" s="22">
        <v>60190.431856662246</v>
      </c>
      <c r="H59" s="22">
        <v>59063.990599999393</v>
      </c>
      <c r="I59" s="22">
        <v>60370.537286178595</v>
      </c>
      <c r="J59" s="22">
        <v>60112.796886988472</v>
      </c>
    </row>
    <row r="60" spans="1:12" s="3" customFormat="1" ht="13.5" customHeight="1" x14ac:dyDescent="0.35">
      <c r="A60" s="29" t="s">
        <v>16</v>
      </c>
      <c r="B60" s="48"/>
      <c r="C60" s="31">
        <v>44716.307346510148</v>
      </c>
      <c r="D60" s="31">
        <v>64586.04788530714</v>
      </c>
      <c r="E60" s="31">
        <v>63653.855318529269</v>
      </c>
      <c r="F60" s="31">
        <v>62058.837961898185</v>
      </c>
      <c r="G60" s="31">
        <v>66382.033114746053</v>
      </c>
      <c r="H60" s="31">
        <v>61660.277151679926</v>
      </c>
      <c r="I60" s="31">
        <v>51955.622984482958</v>
      </c>
      <c r="J60" s="31">
        <v>44751.20853576059</v>
      </c>
      <c r="K60" s="35"/>
      <c r="L60" s="23"/>
    </row>
    <row r="61" spans="1:12" s="36" customFormat="1" ht="14.15" customHeight="1" x14ac:dyDescent="0.4">
      <c r="A61" s="32"/>
      <c r="B61" s="33"/>
      <c r="C61" s="34"/>
      <c r="D61" s="34"/>
      <c r="E61" s="34"/>
      <c r="F61" s="34"/>
      <c r="G61" s="34"/>
      <c r="H61" s="34"/>
      <c r="I61" s="34"/>
      <c r="J61" s="34"/>
    </row>
    <row r="62" spans="1:12" s="36" customFormat="1" ht="14.15" customHeight="1" x14ac:dyDescent="0.3">
      <c r="A62" s="157" t="s">
        <v>33</v>
      </c>
      <c r="B62" s="157"/>
      <c r="C62" s="157"/>
      <c r="D62" s="157"/>
      <c r="E62" s="157"/>
      <c r="F62" s="157"/>
      <c r="G62" s="157"/>
      <c r="H62" s="157"/>
      <c r="I62" s="157"/>
      <c r="J62" s="157"/>
    </row>
    <row r="63" spans="1:12" s="36" customFormat="1" ht="14.15" customHeight="1" x14ac:dyDescent="0.3">
      <c r="A63" s="157" t="s">
        <v>26</v>
      </c>
      <c r="B63" s="157"/>
      <c r="C63" s="157"/>
      <c r="D63" s="157"/>
      <c r="E63" s="157"/>
      <c r="F63" s="157"/>
      <c r="G63" s="157"/>
      <c r="H63" s="157"/>
      <c r="I63" s="157"/>
      <c r="J63" s="157"/>
    </row>
    <row r="64" spans="1:12" s="3" customFormat="1" ht="23.5" customHeight="1" x14ac:dyDescent="0.3">
      <c r="A64" s="7"/>
      <c r="B64" s="7"/>
      <c r="C64" s="7"/>
      <c r="D64" s="7"/>
      <c r="E64" s="7"/>
      <c r="F64" s="7"/>
      <c r="G64" s="7"/>
      <c r="H64" s="7"/>
      <c r="I64" s="7"/>
      <c r="J64" s="7"/>
    </row>
    <row r="65" spans="1:30" s="6" customFormat="1" ht="23.5" customHeight="1" x14ac:dyDescent="0.3">
      <c r="A65" s="49"/>
      <c r="B65" s="50"/>
      <c r="C65" s="49"/>
      <c r="D65" s="49"/>
      <c r="E65" s="49"/>
      <c r="F65" s="49"/>
      <c r="G65" s="49"/>
      <c r="H65" s="49"/>
      <c r="I65" s="49"/>
      <c r="J65" s="49"/>
    </row>
    <row r="66" spans="1:30" s="42" customFormat="1" ht="18.75" customHeight="1" x14ac:dyDescent="0.35">
      <c r="A66" s="4" t="s">
        <v>34</v>
      </c>
      <c r="B66" s="5"/>
      <c r="C66" s="5"/>
      <c r="D66" s="5"/>
      <c r="E66" s="5"/>
      <c r="F66" s="5"/>
      <c r="G66" s="5"/>
      <c r="H66" s="5"/>
      <c r="I66" s="5"/>
      <c r="J66" s="5"/>
    </row>
    <row r="67" spans="1:30" s="12" customFormat="1" ht="14.15" customHeight="1" x14ac:dyDescent="0.3">
      <c r="A67" s="41"/>
      <c r="B67" s="41"/>
      <c r="C67" s="41"/>
      <c r="D67" s="41"/>
      <c r="E67" s="41"/>
      <c r="F67" s="41"/>
      <c r="G67" s="41"/>
      <c r="H67" s="41"/>
      <c r="I67" s="41"/>
      <c r="J67" s="41"/>
    </row>
    <row r="68" spans="1:30" s="16" customFormat="1" ht="14.15" customHeight="1" x14ac:dyDescent="0.3">
      <c r="A68" s="9" t="s">
        <v>35</v>
      </c>
      <c r="B68" s="10" t="s">
        <v>2</v>
      </c>
      <c r="C68" s="11" t="s">
        <v>3</v>
      </c>
      <c r="D68" s="11" t="s">
        <v>4</v>
      </c>
      <c r="E68" s="11" t="s">
        <v>5</v>
      </c>
      <c r="F68" s="11" t="s">
        <v>6</v>
      </c>
      <c r="G68" s="11" t="s">
        <v>7</v>
      </c>
      <c r="H68" s="11" t="s">
        <v>8</v>
      </c>
      <c r="I68" s="11" t="s">
        <v>9</v>
      </c>
      <c r="J68" s="11" t="s">
        <v>10</v>
      </c>
    </row>
    <row r="69" spans="1:30" s="23" customFormat="1" ht="14.15" customHeight="1" x14ac:dyDescent="0.3">
      <c r="A69" s="13" t="s">
        <v>36</v>
      </c>
      <c r="B69" s="51"/>
      <c r="C69" s="52">
        <v>1.6610797873072318</v>
      </c>
      <c r="D69" s="52">
        <v>1.7175089560994419</v>
      </c>
      <c r="E69" s="52">
        <v>1.6492034398926516</v>
      </c>
      <c r="F69" s="52">
        <v>1.62257730663808</v>
      </c>
      <c r="G69" s="52">
        <v>1.6690453072312113</v>
      </c>
      <c r="H69" s="52">
        <v>1.6244482735724401</v>
      </c>
      <c r="I69" s="52">
        <v>1.5004377132809463</v>
      </c>
      <c r="J69" s="52">
        <v>1.2831860339507801</v>
      </c>
    </row>
    <row r="70" spans="1:30" s="23" customFormat="1" ht="14.15" customHeight="1" x14ac:dyDescent="0.3">
      <c r="A70" s="20" t="s">
        <v>13</v>
      </c>
      <c r="B70" s="53"/>
      <c r="C70" s="54">
        <v>1.0431461691248716</v>
      </c>
      <c r="D70" s="54">
        <v>1.109421350993147</v>
      </c>
      <c r="E70" s="54">
        <v>0.99622992672420974</v>
      </c>
      <c r="F70" s="54">
        <v>0.9817919731477559</v>
      </c>
      <c r="G70" s="54">
        <v>1.0385251098180932</v>
      </c>
      <c r="H70" s="54">
        <v>0.95835231570209201</v>
      </c>
      <c r="I70" s="54">
        <v>0.74147450905483336</v>
      </c>
      <c r="J70" s="54">
        <v>0.39209063809284311</v>
      </c>
    </row>
    <row r="71" spans="1:30" s="23" customFormat="1" ht="14.15" customHeight="1" x14ac:dyDescent="0.25">
      <c r="A71" s="20" t="s">
        <v>14</v>
      </c>
      <c r="B71" s="53"/>
      <c r="C71" s="54">
        <v>2.1888724993605395</v>
      </c>
      <c r="D71" s="54">
        <v>2.2374342404024223</v>
      </c>
      <c r="E71" s="54">
        <v>2.2027618553551558</v>
      </c>
      <c r="F71" s="54">
        <v>2.1826507494988356</v>
      </c>
      <c r="G71" s="54">
        <v>2.2403452763408382</v>
      </c>
      <c r="H71" s="54">
        <v>2.2419030660674562</v>
      </c>
      <c r="I71" s="54">
        <v>2.2284437391988332</v>
      </c>
      <c r="J71" s="54">
        <v>2.0949647766774482</v>
      </c>
      <c r="O71" s="55"/>
    </row>
    <row r="72" spans="1:30" s="16" customFormat="1" ht="14.15" customHeight="1" x14ac:dyDescent="0.3">
      <c r="A72" s="20" t="s">
        <v>15</v>
      </c>
      <c r="B72" s="53"/>
      <c r="C72" s="54">
        <v>2.3001768898721671</v>
      </c>
      <c r="D72" s="54">
        <v>2.3372697890057843</v>
      </c>
      <c r="E72" s="54">
        <v>2.3278794374291549</v>
      </c>
      <c r="F72" s="54">
        <v>2.3057994590636999</v>
      </c>
      <c r="G72" s="54">
        <v>2.3355334464283839</v>
      </c>
      <c r="H72" s="54">
        <v>2.3499712144739662</v>
      </c>
      <c r="I72" s="54">
        <v>2.3041595020855912</v>
      </c>
      <c r="J72" s="54">
        <v>2.3129890098676964</v>
      </c>
    </row>
    <row r="73" spans="1:30" s="23" customFormat="1" ht="14.15" customHeight="1" x14ac:dyDescent="0.3">
      <c r="A73" s="13" t="s">
        <v>37</v>
      </c>
      <c r="B73" s="51"/>
      <c r="C73" s="52">
        <v>0.94900548626004522</v>
      </c>
      <c r="D73" s="52">
        <v>0.90298518103844838</v>
      </c>
      <c r="E73" s="52">
        <v>1.0319719054503138</v>
      </c>
      <c r="F73" s="52">
        <v>1.0737979480422009</v>
      </c>
      <c r="G73" s="52">
        <v>1.0443579744935054</v>
      </c>
      <c r="H73" s="52">
        <v>1.17790071797837</v>
      </c>
      <c r="I73" s="52">
        <v>1.3145500942816153</v>
      </c>
      <c r="J73" s="52">
        <v>1.5064386012666835</v>
      </c>
    </row>
    <row r="74" spans="1:30" s="23" customFormat="1" ht="14.15" customHeight="1" x14ac:dyDescent="0.3">
      <c r="A74" s="20" t="s">
        <v>13</v>
      </c>
      <c r="B74" s="53"/>
      <c r="C74" s="54">
        <v>1.5267630079245598</v>
      </c>
      <c r="D74" s="54">
        <v>1.5174708052212709</v>
      </c>
      <c r="E74" s="54">
        <v>1.7226315634611571</v>
      </c>
      <c r="F74" s="54">
        <v>1.8166562770380681</v>
      </c>
      <c r="G74" s="54">
        <v>1.8158197024573453</v>
      </c>
      <c r="H74" s="54">
        <v>1.9111676972396199</v>
      </c>
      <c r="I74" s="54">
        <v>2.2096075833231756</v>
      </c>
      <c r="J74" s="54">
        <v>2.5115322254443329</v>
      </c>
    </row>
    <row r="75" spans="1:30" s="23" customFormat="1" ht="14.15" customHeight="1" x14ac:dyDescent="0.3">
      <c r="A75" s="20" t="s">
        <v>14</v>
      </c>
      <c r="B75" s="53"/>
      <c r="C75" s="54">
        <v>1.0063673264190605</v>
      </c>
      <c r="D75" s="54">
        <v>1.0199765354471071</v>
      </c>
      <c r="E75" s="54">
        <v>1.1287684133514202</v>
      </c>
      <c r="F75" s="54">
        <v>1.1467000656889044</v>
      </c>
      <c r="G75" s="54">
        <v>1.1319430507176509</v>
      </c>
      <c r="H75" s="54">
        <v>1.1526014664009467</v>
      </c>
      <c r="I75" s="54">
        <v>1.3251378883597009</v>
      </c>
      <c r="J75" s="54">
        <v>1.4768923093854236</v>
      </c>
    </row>
    <row r="76" spans="1:30" s="56" customFormat="1" ht="19.899999999999999" customHeight="1" x14ac:dyDescent="0.4">
      <c r="A76" s="20" t="s">
        <v>15</v>
      </c>
      <c r="B76" s="53"/>
      <c r="C76" s="54">
        <v>0.12150035312193598</v>
      </c>
      <c r="D76" s="54">
        <v>9.5758687826192485E-2</v>
      </c>
      <c r="E76" s="54">
        <v>0.11653024200829533</v>
      </c>
      <c r="F76" s="54">
        <v>0.10416499860071905</v>
      </c>
      <c r="G76" s="54">
        <v>8.2074582874447313E-2</v>
      </c>
      <c r="H76" s="54">
        <v>0.31977889901337325</v>
      </c>
      <c r="I76" s="54">
        <v>0.25255283664105505</v>
      </c>
      <c r="J76" s="54">
        <v>0.29277833623447458</v>
      </c>
      <c r="M76" s="55"/>
    </row>
    <row r="77" spans="1:30" s="16" customFormat="1" ht="19.899999999999999" customHeight="1" x14ac:dyDescent="0.25">
      <c r="A77" s="57" t="s">
        <v>38</v>
      </c>
      <c r="B77" s="58"/>
      <c r="C77" s="59">
        <v>1.3548176842186459</v>
      </c>
      <c r="D77" s="59">
        <v>1.3644680161968494</v>
      </c>
      <c r="E77" s="59">
        <v>1.3886502435855048</v>
      </c>
      <c r="F77" s="59">
        <v>1.3872447353353512</v>
      </c>
      <c r="G77" s="59">
        <v>1.3971074411404627</v>
      </c>
      <c r="H77" s="59">
        <v>1.4320887208765298</v>
      </c>
      <c r="I77" s="59">
        <v>1.4211302786144349</v>
      </c>
      <c r="J77" s="59">
        <v>1.3788540804804224</v>
      </c>
      <c r="L77" s="60"/>
      <c r="M77" s="61"/>
    </row>
    <row r="78" spans="1:30" s="3" customFormat="1" ht="13.5" customHeight="1" x14ac:dyDescent="0.35">
      <c r="A78" s="26" t="s">
        <v>39</v>
      </c>
      <c r="B78" s="58"/>
      <c r="C78" s="59">
        <v>1.8458948207952088</v>
      </c>
      <c r="D78" s="59">
        <v>1.8979905119832801</v>
      </c>
      <c r="E78" s="59">
        <v>1.9417735519636614</v>
      </c>
      <c r="F78" s="59">
        <v>1.9033298179966862</v>
      </c>
      <c r="G78" s="59">
        <v>1.8855609241122677</v>
      </c>
      <c r="H78" s="59">
        <v>1.8723885938119917</v>
      </c>
      <c r="I78" s="59">
        <v>1.8952799238216196</v>
      </c>
      <c r="J78" s="59">
        <v>1.8696135689147604</v>
      </c>
      <c r="K78" s="35"/>
    </row>
    <row r="79" spans="1:30" s="62" customFormat="1" ht="14.15" customHeight="1" x14ac:dyDescent="0.4">
      <c r="A79" s="32"/>
      <c r="B79" s="33"/>
      <c r="C79" s="34"/>
      <c r="D79" s="34"/>
      <c r="E79" s="34"/>
      <c r="F79" s="34"/>
      <c r="G79" s="34"/>
      <c r="H79" s="34"/>
      <c r="I79" s="34"/>
      <c r="J79" s="34"/>
      <c r="AD79" s="3"/>
    </row>
    <row r="80" spans="1:30" s="3" customFormat="1" ht="23.5" customHeight="1" x14ac:dyDescent="0.25">
      <c r="A80" s="158" t="s">
        <v>40</v>
      </c>
      <c r="B80" s="157"/>
      <c r="C80" s="157"/>
      <c r="D80" s="157"/>
      <c r="E80" s="157"/>
      <c r="F80" s="157"/>
      <c r="G80" s="157"/>
      <c r="H80" s="157"/>
      <c r="I80" s="157"/>
      <c r="J80" s="157"/>
    </row>
    <row r="81" spans="1:12" s="6" customFormat="1" ht="23.5" customHeight="1" x14ac:dyDescent="0.3">
      <c r="A81" s="2"/>
      <c r="B81" s="63"/>
      <c r="C81" s="2"/>
      <c r="D81" s="2"/>
      <c r="E81" s="2"/>
      <c r="F81" s="2"/>
      <c r="G81" s="2"/>
      <c r="H81" s="2"/>
      <c r="I81" s="2"/>
      <c r="J81" s="2"/>
    </row>
    <row r="82" spans="1:12" s="42" customFormat="1" ht="19.899999999999999" customHeight="1" x14ac:dyDescent="0.35">
      <c r="A82" s="4" t="s">
        <v>41</v>
      </c>
      <c r="B82" s="5"/>
      <c r="C82" s="5"/>
      <c r="D82" s="5"/>
      <c r="E82" s="5"/>
      <c r="F82" s="5"/>
      <c r="G82" s="5"/>
      <c r="H82" s="5"/>
      <c r="I82" s="5"/>
      <c r="J82" s="5"/>
    </row>
    <row r="83" spans="1:12" s="66" customFormat="1" ht="14.15" customHeight="1" x14ac:dyDescent="0.3">
      <c r="A83" s="41"/>
      <c r="B83" s="41"/>
      <c r="C83" s="41"/>
      <c r="D83" s="41"/>
      <c r="E83" s="41"/>
      <c r="F83" s="41"/>
      <c r="G83" s="41"/>
      <c r="H83" s="41"/>
      <c r="I83" s="41"/>
      <c r="J83" s="41"/>
    </row>
    <row r="84" spans="1:12" s="66" customFormat="1" ht="14.15" customHeight="1" x14ac:dyDescent="0.35">
      <c r="A84" s="67" t="s">
        <v>1</v>
      </c>
      <c r="B84" s="68" t="s">
        <v>2</v>
      </c>
      <c r="C84" s="11" t="s">
        <v>3</v>
      </c>
      <c r="D84" s="11" t="s">
        <v>4</v>
      </c>
      <c r="E84" s="11" t="s">
        <v>5</v>
      </c>
      <c r="F84" s="11" t="s">
        <v>6</v>
      </c>
      <c r="G84" s="11" t="s">
        <v>7</v>
      </c>
      <c r="H84" s="11" t="s">
        <v>8</v>
      </c>
      <c r="I84" s="11" t="s">
        <v>9</v>
      </c>
      <c r="J84" s="11" t="s">
        <v>10</v>
      </c>
      <c r="K84" s="69"/>
      <c r="L84" s="70"/>
    </row>
    <row r="85" spans="1:12" s="66" customFormat="1" ht="14.15" customHeight="1" x14ac:dyDescent="0.35">
      <c r="A85" s="71" t="s">
        <v>42</v>
      </c>
      <c r="B85" s="72"/>
      <c r="C85" s="73">
        <v>8189.0011966570501</v>
      </c>
      <c r="D85" s="73">
        <v>8342.1307161823297</v>
      </c>
      <c r="E85" s="74">
        <v>8104.4859738076702</v>
      </c>
      <c r="F85" s="74">
        <v>7759.67130855087</v>
      </c>
      <c r="G85" s="74">
        <v>7826.3373313385</v>
      </c>
      <c r="H85" s="74">
        <v>7598.0911369332298</v>
      </c>
      <c r="I85" s="74">
        <v>7179.1374828040098</v>
      </c>
      <c r="J85" s="74">
        <v>6104.65451075907</v>
      </c>
      <c r="K85" s="69"/>
      <c r="L85" s="70"/>
    </row>
    <row r="86" spans="1:12" s="66" customFormat="1" ht="14.15" customHeight="1" x14ac:dyDescent="0.35">
      <c r="A86" s="75" t="s">
        <v>43</v>
      </c>
      <c r="B86" s="76"/>
      <c r="C86" s="77">
        <v>3530.8342247915703</v>
      </c>
      <c r="D86" s="77">
        <v>3355.27500806334</v>
      </c>
      <c r="E86" s="78">
        <v>3704.57838024787</v>
      </c>
      <c r="F86" s="78">
        <v>3855.4823087753202</v>
      </c>
      <c r="G86" s="78">
        <v>3775.2276376272398</v>
      </c>
      <c r="H86" s="78">
        <v>4169.3274750559403</v>
      </c>
      <c r="I86" s="78">
        <v>4680.2480876165901</v>
      </c>
      <c r="J86" s="78">
        <v>5373.92772389324</v>
      </c>
      <c r="K86" s="69"/>
      <c r="L86" s="70"/>
    </row>
    <row r="87" spans="1:12" s="66" customFormat="1" ht="14.15" customHeight="1" x14ac:dyDescent="0.35">
      <c r="A87" s="75" t="s">
        <v>44</v>
      </c>
      <c r="B87" s="76"/>
      <c r="C87" s="77">
        <v>1370.152522838747</v>
      </c>
      <c r="D87" s="77">
        <v>1435.8248475994258</v>
      </c>
      <c r="E87" s="78">
        <v>1392.804150572543</v>
      </c>
      <c r="F87" s="78">
        <v>1211.066552811719</v>
      </c>
      <c r="G87" s="78">
        <v>1140.5893784865909</v>
      </c>
      <c r="H87" s="78">
        <v>1054.5172738291628</v>
      </c>
      <c r="I87" s="78">
        <v>1149.7270510164931</v>
      </c>
      <c r="J87" s="78">
        <v>1073.7254128650229</v>
      </c>
      <c r="K87" s="69"/>
      <c r="L87" s="79"/>
    </row>
    <row r="88" spans="1:12" s="66" customFormat="1" ht="14.15" customHeight="1" x14ac:dyDescent="0.35">
      <c r="A88" s="75" t="s">
        <v>18</v>
      </c>
      <c r="B88" s="76"/>
      <c r="C88" s="77">
        <v>2735.7857787540725</v>
      </c>
      <c r="D88" s="77">
        <v>2801.4136050130278</v>
      </c>
      <c r="E88" s="78">
        <v>2900.7780531080075</v>
      </c>
      <c r="F88" s="78">
        <v>2860.124550232375</v>
      </c>
      <c r="G88" s="78">
        <v>2856.365219115316</v>
      </c>
      <c r="H88" s="78">
        <v>2791.6109217809717</v>
      </c>
      <c r="I88" s="78">
        <v>2703.8134197339295</v>
      </c>
      <c r="J88" s="78">
        <v>2562.37358916631</v>
      </c>
      <c r="K88" s="69"/>
      <c r="L88" s="70"/>
    </row>
    <row r="89" spans="1:12" s="66" customFormat="1" ht="14.15" customHeight="1" x14ac:dyDescent="0.35">
      <c r="A89" s="75" t="s">
        <v>45</v>
      </c>
      <c r="B89" s="76"/>
      <c r="C89" s="77">
        <v>721.48893021857998</v>
      </c>
      <c r="D89" s="77">
        <v>724.80587563054996</v>
      </c>
      <c r="E89" s="78">
        <v>752.92530635980006</v>
      </c>
      <c r="F89" s="78">
        <v>790.84370373239994</v>
      </c>
      <c r="G89" s="78">
        <v>793.14488809789998</v>
      </c>
      <c r="H89" s="78">
        <v>800.06167730740003</v>
      </c>
      <c r="I89" s="78">
        <v>791.18764409139999</v>
      </c>
      <c r="J89" s="78">
        <v>762.00896347549997</v>
      </c>
      <c r="K89" s="69"/>
      <c r="L89" s="70"/>
    </row>
    <row r="90" spans="1:12" s="66" customFormat="1" ht="19.899999999999999" customHeight="1" x14ac:dyDescent="0.35">
      <c r="A90" s="80" t="s">
        <v>46</v>
      </c>
      <c r="B90" s="76"/>
      <c r="C90" s="77">
        <v>-340.96014678408602</v>
      </c>
      <c r="D90" s="77">
        <v>-341.90309896950299</v>
      </c>
      <c r="E90" s="78">
        <v>-328.45115457304701</v>
      </c>
      <c r="F90" s="78">
        <v>-326.81412435301201</v>
      </c>
      <c r="G90" s="78">
        <v>-371.52945043864003</v>
      </c>
      <c r="H90" s="78">
        <v>-343.80839866157601</v>
      </c>
      <c r="I90" s="78">
        <v>-307.66540792558095</v>
      </c>
      <c r="J90" s="78">
        <v>-309.00518785192497</v>
      </c>
      <c r="K90" s="69"/>
      <c r="L90" s="70"/>
    </row>
    <row r="91" spans="1:12" s="66" customFormat="1" ht="14.15" customHeight="1" x14ac:dyDescent="0.35">
      <c r="A91" s="75" t="s">
        <v>47</v>
      </c>
      <c r="B91" s="76"/>
      <c r="C91" s="77">
        <v>-54.517711094033075</v>
      </c>
      <c r="D91" s="77">
        <v>92.683885153832307</v>
      </c>
      <c r="E91" s="78">
        <v>191.10604706795493</v>
      </c>
      <c r="F91" s="78">
        <v>-21.39458015037053</v>
      </c>
      <c r="G91" s="78">
        <v>-203.55600145330754</v>
      </c>
      <c r="H91" s="78">
        <v>-543.43171226182858</v>
      </c>
      <c r="I91" s="78">
        <v>-199.50409414474024</v>
      </c>
      <c r="J91" s="78">
        <v>150.59736931488277</v>
      </c>
      <c r="K91" s="69"/>
      <c r="L91" s="70"/>
    </row>
    <row r="92" spans="1:12" s="66" customFormat="1" ht="14.15" customHeight="1" x14ac:dyDescent="0.35">
      <c r="A92" s="26" t="s">
        <v>48</v>
      </c>
      <c r="B92" s="81"/>
      <c r="C92" s="82">
        <v>16151.7847953819</v>
      </c>
      <c r="D92" s="82">
        <v>16410.230838673</v>
      </c>
      <c r="E92" s="83">
        <v>16718.226756590801</v>
      </c>
      <c r="F92" s="83">
        <v>16128.9797195993</v>
      </c>
      <c r="G92" s="83">
        <v>15816.5790027736</v>
      </c>
      <c r="H92" s="83">
        <v>15526.3683739833</v>
      </c>
      <c r="I92" s="83">
        <v>15996.944183192101</v>
      </c>
      <c r="J92" s="83">
        <v>15718.282381622101</v>
      </c>
      <c r="K92" s="69"/>
      <c r="L92" s="70"/>
    </row>
    <row r="93" spans="1:12" s="84" customFormat="1" ht="23.5" customHeight="1" x14ac:dyDescent="0.3">
      <c r="A93" s="7"/>
      <c r="B93" s="7"/>
      <c r="C93" s="7"/>
      <c r="D93" s="7"/>
      <c r="E93" s="7"/>
      <c r="F93" s="7"/>
      <c r="G93" s="7"/>
      <c r="H93" s="7"/>
      <c r="I93" s="7"/>
      <c r="J93" s="7"/>
    </row>
    <row r="94" spans="1:12" s="86" customFormat="1" ht="18.75" customHeight="1" x14ac:dyDescent="0.3">
      <c r="A94" s="49"/>
      <c r="B94" s="50"/>
      <c r="C94" s="49"/>
      <c r="D94" s="49"/>
      <c r="E94" s="49"/>
      <c r="F94" s="49"/>
      <c r="G94" s="49"/>
      <c r="H94" s="49"/>
      <c r="I94" s="49"/>
      <c r="J94" s="49"/>
      <c r="K94" s="85"/>
    </row>
    <row r="95" spans="1:12" s="86" customFormat="1" ht="18.75" customHeight="1" x14ac:dyDescent="0.35">
      <c r="A95" s="4" t="s">
        <v>49</v>
      </c>
      <c r="B95" s="64"/>
      <c r="C95" s="64"/>
      <c r="D95" s="64"/>
      <c r="E95" s="64"/>
      <c r="F95" s="87"/>
      <c r="G95" s="64"/>
      <c r="H95" s="64"/>
      <c r="I95" s="64"/>
      <c r="J95" s="64"/>
      <c r="K95" s="42"/>
    </row>
    <row r="96" spans="1:12" s="86" customFormat="1" ht="13" x14ac:dyDescent="0.3">
      <c r="A96" s="41"/>
      <c r="B96" s="41"/>
      <c r="C96" s="41"/>
      <c r="D96" s="88"/>
      <c r="E96" s="41"/>
      <c r="F96" s="41"/>
      <c r="G96" s="41"/>
      <c r="H96" s="41"/>
      <c r="I96" s="41"/>
      <c r="J96" s="41"/>
    </row>
    <row r="97" spans="1:11" s="89" customFormat="1" ht="14.15" customHeight="1" x14ac:dyDescent="0.3">
      <c r="A97" s="67" t="s">
        <v>1</v>
      </c>
      <c r="B97" s="10" t="s">
        <v>2</v>
      </c>
      <c r="C97" s="11" t="s">
        <v>3</v>
      </c>
      <c r="D97" s="11" t="s">
        <v>4</v>
      </c>
      <c r="E97" s="11" t="s">
        <v>5</v>
      </c>
      <c r="F97" s="11" t="s">
        <v>6</v>
      </c>
      <c r="G97" s="11" t="s">
        <v>7</v>
      </c>
      <c r="H97" s="11" t="s">
        <v>8</v>
      </c>
      <c r="I97" s="11" t="s">
        <v>9</v>
      </c>
      <c r="J97" s="11" t="s">
        <v>10</v>
      </c>
    </row>
    <row r="98" spans="1:11" s="89" customFormat="1" ht="13" x14ac:dyDescent="0.3">
      <c r="A98" s="90" t="s">
        <v>48</v>
      </c>
      <c r="B98" s="91"/>
      <c r="C98" s="92">
        <v>16151.7847953819</v>
      </c>
      <c r="D98" s="92">
        <v>16410.230838673</v>
      </c>
      <c r="E98" s="93">
        <v>16718.226756590801</v>
      </c>
      <c r="F98" s="93">
        <v>16128.9797195993</v>
      </c>
      <c r="G98" s="93">
        <v>15816.5790027736</v>
      </c>
      <c r="H98" s="93">
        <v>15526.3683739833</v>
      </c>
      <c r="I98" s="93">
        <v>15996.944183192101</v>
      </c>
      <c r="J98" s="93">
        <v>15718.282381622101</v>
      </c>
      <c r="K98" s="42"/>
    </row>
    <row r="99" spans="1:11" s="89" customFormat="1" ht="23.5" customHeight="1" x14ac:dyDescent="0.3">
      <c r="A99" s="94"/>
      <c r="B99" s="95"/>
      <c r="C99" s="95"/>
      <c r="D99" s="96"/>
      <c r="E99" s="96"/>
      <c r="F99" s="96"/>
      <c r="G99" s="96"/>
      <c r="H99" s="97"/>
      <c r="I99" s="98"/>
      <c r="J99" s="98"/>
    </row>
    <row r="100" spans="1:11" s="86" customFormat="1" ht="19.899999999999999" customHeight="1" x14ac:dyDescent="0.25">
      <c r="A100" s="99" t="s">
        <v>50</v>
      </c>
      <c r="B100" s="100" t="s">
        <v>51</v>
      </c>
      <c r="C100" s="101" t="s">
        <v>52</v>
      </c>
      <c r="D100" s="101" t="s">
        <v>53</v>
      </c>
      <c r="E100" s="101" t="s">
        <v>54</v>
      </c>
      <c r="F100" s="101" t="s">
        <v>55</v>
      </c>
      <c r="G100" s="101" t="s">
        <v>56</v>
      </c>
      <c r="H100" s="101" t="s">
        <v>57</v>
      </c>
      <c r="I100" s="101" t="s">
        <v>58</v>
      </c>
      <c r="J100" s="98"/>
    </row>
    <row r="101" spans="1:11" s="86" customFormat="1" ht="14.15" customHeight="1" x14ac:dyDescent="0.25">
      <c r="A101" s="102" t="s">
        <v>59</v>
      </c>
      <c r="B101" s="103"/>
      <c r="C101" s="104">
        <v>91.377697438373843</v>
      </c>
      <c r="D101" s="104">
        <v>80.349836183781434</v>
      </c>
      <c r="E101" s="104">
        <v>212.12018246818627</v>
      </c>
      <c r="F101" s="104">
        <v>68.06799963168919</v>
      </c>
      <c r="G101" s="104">
        <v>-9.0731753507769177</v>
      </c>
      <c r="H101" s="104">
        <v>-29.803587209213617</v>
      </c>
      <c r="I101" s="104">
        <v>15.069274029305934</v>
      </c>
      <c r="J101" s="105"/>
    </row>
    <row r="102" spans="1:11" s="86" customFormat="1" ht="14.15" customHeight="1" x14ac:dyDescent="0.25">
      <c r="A102" s="102" t="s">
        <v>60</v>
      </c>
      <c r="B102" s="103"/>
      <c r="C102" s="104">
        <v>128.61607946711803</v>
      </c>
      <c r="D102" s="104">
        <v>109.46376998154436</v>
      </c>
      <c r="E102" s="104">
        <v>-6.9536204489945321</v>
      </c>
      <c r="F102" s="104">
        <v>-50.154933909269189</v>
      </c>
      <c r="G102" s="104">
        <v>35.738160020215965</v>
      </c>
      <c r="H102" s="104">
        <v>-19.511975777609635</v>
      </c>
      <c r="I102" s="104">
        <v>-105.14342870250674</v>
      </c>
      <c r="J102" s="105"/>
    </row>
    <row r="103" spans="1:11" s="86" customFormat="1" ht="14.15" customHeight="1" x14ac:dyDescent="0.25">
      <c r="A103" s="102" t="s">
        <v>61</v>
      </c>
      <c r="B103" s="103"/>
      <c r="C103" s="104">
        <v>-271.94147532285228</v>
      </c>
      <c r="D103" s="104">
        <v>322.36858246735295</v>
      </c>
      <c r="E103" s="104">
        <v>92.574869089544066</v>
      </c>
      <c r="F103" s="104">
        <v>-239.00712849736337</v>
      </c>
      <c r="G103" s="104">
        <v>195.89424783006208</v>
      </c>
      <c r="H103" s="104">
        <v>586.63803679191744</v>
      </c>
      <c r="I103" s="104">
        <v>994.75872174456094</v>
      </c>
      <c r="J103" s="105"/>
    </row>
    <row r="104" spans="1:11" s="86" customFormat="1" ht="14.15" customHeight="1" x14ac:dyDescent="0.25">
      <c r="A104" s="102" t="s">
        <v>62</v>
      </c>
      <c r="B104" s="103"/>
      <c r="C104" s="104">
        <v>18.495623660737401</v>
      </c>
      <c r="D104" s="104">
        <v>-388.17069637612548</v>
      </c>
      <c r="E104" s="104">
        <v>-147.17535767985265</v>
      </c>
      <c r="F104" s="104">
        <v>88.571926925427078</v>
      </c>
      <c r="G104" s="104">
        <v>-432.43220731441232</v>
      </c>
      <c r="H104" s="104">
        <v>-424.35309853844154</v>
      </c>
      <c r="I104" s="104">
        <v>-591.85272473393138</v>
      </c>
      <c r="J104" s="105"/>
    </row>
    <row r="105" spans="1:11" s="86" customFormat="1" ht="14.15" customHeight="1" x14ac:dyDescent="0.25">
      <c r="A105" s="102" t="s">
        <v>63</v>
      </c>
      <c r="B105" s="103"/>
      <c r="C105" s="104">
        <v>-74.089402754265393</v>
      </c>
      <c r="D105" s="104">
        <v>-10.601593579374052</v>
      </c>
      <c r="E105" s="104">
        <v>43.344663300460567</v>
      </c>
      <c r="F105" s="104">
        <v>18.62105927628901</v>
      </c>
      <c r="G105" s="104">
        <v>44.01933179147801</v>
      </c>
      <c r="H105" s="104">
        <v>-43.979479169621882</v>
      </c>
      <c r="I105" s="104">
        <v>67.971493430866843</v>
      </c>
      <c r="J105" s="105"/>
    </row>
    <row r="106" spans="1:11" s="86" customFormat="1" ht="14.15" customHeight="1" x14ac:dyDescent="0.25">
      <c r="A106" s="102" t="s">
        <v>64</v>
      </c>
      <c r="B106" s="103"/>
      <c r="C106" s="104">
        <v>129.9711747138399</v>
      </c>
      <c r="D106" s="104">
        <v>-225.06852848706151</v>
      </c>
      <c r="E106" s="104"/>
      <c r="F106" s="104">
        <v>127.48972493368998</v>
      </c>
      <c r="G106" s="104"/>
      <c r="H106" s="104">
        <v>-160.95685452845686</v>
      </c>
      <c r="I106" s="104"/>
      <c r="J106" s="105"/>
    </row>
    <row r="107" spans="1:11" s="86" customFormat="1" ht="14.15" customHeight="1" x14ac:dyDescent="0.25">
      <c r="A107" s="102" t="s">
        <v>65</v>
      </c>
      <c r="B107" s="103"/>
      <c r="C107" s="104">
        <v>-49.736076545180595</v>
      </c>
      <c r="D107" s="104">
        <v>-110.27370646242662</v>
      </c>
      <c r="E107" s="104">
        <v>-16.494029946208229</v>
      </c>
      <c r="F107" s="104">
        <v>20.991680700368875</v>
      </c>
      <c r="G107" s="104">
        <v>-4.563828003865865</v>
      </c>
      <c r="H107" s="104">
        <v>73.065184840186362</v>
      </c>
      <c r="I107" s="104">
        <v>3.2145857426837665</v>
      </c>
      <c r="J107" s="105"/>
    </row>
    <row r="108" spans="1:11" s="86" customFormat="1" ht="13.5" customHeight="1" x14ac:dyDescent="0.25">
      <c r="A108" s="102" t="s">
        <v>44</v>
      </c>
      <c r="B108" s="103"/>
      <c r="C108" s="104">
        <v>-65.67232476067916</v>
      </c>
      <c r="D108" s="104">
        <v>43.020697026883667</v>
      </c>
      <c r="E108" s="104">
        <v>181.73759776082451</v>
      </c>
      <c r="F108" s="104">
        <v>70.477174325127862</v>
      </c>
      <c r="G108" s="104">
        <v>86.072104657427985</v>
      </c>
      <c r="H108" s="104">
        <v>-95.209777187330303</v>
      </c>
      <c r="I108" s="104">
        <v>76.001638151470473</v>
      </c>
      <c r="J108" s="105"/>
    </row>
    <row r="109" spans="1:11" s="86" customFormat="1" ht="13.5" customHeight="1" x14ac:dyDescent="0.25">
      <c r="A109" s="102" t="s">
        <v>18</v>
      </c>
      <c r="B109" s="103"/>
      <c r="C109" s="104">
        <v>-65.627826258955338</v>
      </c>
      <c r="D109" s="104">
        <v>-99.364448094979707</v>
      </c>
      <c r="E109" s="104">
        <v>40.653502875632512</v>
      </c>
      <c r="F109" s="104">
        <v>3.7593311170589914</v>
      </c>
      <c r="G109" s="104">
        <v>64.754297334344301</v>
      </c>
      <c r="H109" s="104">
        <v>87.797502047042144</v>
      </c>
      <c r="I109" s="104">
        <v>141.43983056761954</v>
      </c>
      <c r="J109" s="105"/>
    </row>
    <row r="110" spans="1:11" s="86" customFormat="1" ht="19.899999999999999" customHeight="1" x14ac:dyDescent="0.25">
      <c r="A110" s="106" t="s">
        <v>66</v>
      </c>
      <c r="B110" s="103"/>
      <c r="C110" s="104">
        <v>0.94295218541698134</v>
      </c>
      <c r="D110" s="104">
        <v>-13.451944396455968</v>
      </c>
      <c r="E110" s="104">
        <v>-1.6370302200349798</v>
      </c>
      <c r="F110" s="104">
        <v>44.715326085627986</v>
      </c>
      <c r="G110" s="104">
        <v>-27.721051777063984</v>
      </c>
      <c r="H110" s="104">
        <v>-36.142990735994999</v>
      </c>
      <c r="I110" s="104">
        <v>1.3397799263439651</v>
      </c>
      <c r="J110" s="105"/>
    </row>
    <row r="111" spans="1:11" s="86" customFormat="1" ht="14.15" customHeight="1" x14ac:dyDescent="0.25">
      <c r="A111" s="102" t="s">
        <v>67</v>
      </c>
      <c r="B111" s="103"/>
      <c r="C111" s="104">
        <v>-35.184685281040011</v>
      </c>
      <c r="D111" s="104">
        <v>0.14730792201902942</v>
      </c>
      <c r="E111" s="104">
        <v>28.906166187440995</v>
      </c>
      <c r="F111" s="104">
        <v>-12.710455502946989</v>
      </c>
      <c r="G111" s="104">
        <v>58.098466599282986</v>
      </c>
      <c r="H111" s="104">
        <v>-76.88302610310501</v>
      </c>
      <c r="I111" s="104">
        <v>37.244988107740035</v>
      </c>
      <c r="J111" s="105"/>
    </row>
    <row r="112" spans="1:11" s="86" customFormat="1" ht="14.15" customHeight="1" x14ac:dyDescent="0.25">
      <c r="A112" s="102" t="s">
        <v>23</v>
      </c>
      <c r="B112" s="103"/>
      <c r="C112" s="104">
        <v>-65.597779833613458</v>
      </c>
      <c r="D112" s="104">
        <v>-16.41519410295848</v>
      </c>
      <c r="E112" s="104">
        <v>162.17009360450231</v>
      </c>
      <c r="F112" s="104">
        <v>171.57901174</v>
      </c>
      <c r="G112" s="104">
        <v>279.42428300360848</v>
      </c>
      <c r="H112" s="104">
        <v>-331.23574363817386</v>
      </c>
      <c r="I112" s="104">
        <v>-361.3823566941528</v>
      </c>
      <c r="J112" s="107"/>
    </row>
    <row r="113" spans="1:10" s="86" customFormat="1" ht="13.5" customHeight="1" x14ac:dyDescent="0.25">
      <c r="A113" s="108" t="s">
        <v>68</v>
      </c>
      <c r="B113" s="109"/>
      <c r="C113" s="110">
        <v>-258.44604329110007</v>
      </c>
      <c r="D113" s="110">
        <v>-307.9959179178004</v>
      </c>
      <c r="E113" s="110">
        <v>589.24703699150086</v>
      </c>
      <c r="F113" s="110">
        <v>312.40071682569942</v>
      </c>
      <c r="G113" s="110">
        <v>290.21062879030069</v>
      </c>
      <c r="H113" s="110">
        <v>-470.57580920880173</v>
      </c>
      <c r="I113" s="110">
        <v>278.66180157000053</v>
      </c>
      <c r="J113" s="105"/>
    </row>
    <row r="114" spans="1:10" s="3" customFormat="1" ht="14.15" customHeight="1" x14ac:dyDescent="0.25">
      <c r="A114" s="105"/>
      <c r="B114" s="105"/>
      <c r="C114" s="105"/>
      <c r="D114" s="105"/>
      <c r="E114" s="105"/>
      <c r="F114" s="105"/>
      <c r="G114" s="105"/>
      <c r="H114" s="105"/>
      <c r="I114" s="105"/>
      <c r="J114" s="105"/>
    </row>
    <row r="115" spans="1:10" x14ac:dyDescent="0.3">
      <c r="A115" s="111"/>
      <c r="B115" s="112"/>
      <c r="C115" s="113"/>
      <c r="D115" s="113"/>
      <c r="E115" s="113"/>
      <c r="F115" s="113"/>
      <c r="G115" s="113"/>
      <c r="H115" s="113"/>
      <c r="I115" s="113"/>
      <c r="J115" s="49"/>
    </row>
  </sheetData>
  <mergeCells count="6">
    <mergeCell ref="A80:J80"/>
    <mergeCell ref="A36:J36"/>
    <mergeCell ref="A37:J37"/>
    <mergeCell ref="A38:J38"/>
    <mergeCell ref="A62:J62"/>
    <mergeCell ref="A63:J63"/>
  </mergeCells>
  <pageMargins left="0.86614173228346458" right="0.86614173228346458" top="0.6692913385826772" bottom="0.39370078740157483" header="0.51181102362204722" footer="0"/>
  <pageSetup paperSize="9" scale="96" fitToHeight="0" orientation="portrait" r:id="rId1"/>
  <headerFooter scaleWithDoc="0">
    <oddHeader>&amp;R&amp;8CHAPTER 1 – DNB GROUP&amp;L&amp;"Arial"&amp;8FACTBOOK DNB – 3Q25</oddHeader>
  </headerFooter>
  <rowBreaks count="2" manualBreakCount="2">
    <brk id="38" max="16383" man="1"/>
    <brk id="80" max="9" man="1"/>
  </rowBreaks>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1091E-437E-4F07-A4CF-E4BFA6C0E9E5}">
  <sheetPr>
    <pageSetUpPr fitToPage="1"/>
  </sheetPr>
  <dimension ref="A1:S31"/>
  <sheetViews>
    <sheetView showGridLines="0" zoomScale="140" zoomScaleNormal="140" workbookViewId="0"/>
  </sheetViews>
  <sheetFormatPr defaultColWidth="8.08203125" defaultRowHeight="14" x14ac:dyDescent="0.3"/>
  <cols>
    <col min="1" max="1" width="23.5" customWidth="1"/>
    <col min="2" max="13" width="4.58203125" customWidth="1"/>
  </cols>
  <sheetData>
    <row r="1" spans="1:16" s="119" customFormat="1" ht="23.5" customHeight="1" x14ac:dyDescent="0.3">
      <c r="A1" s="128"/>
      <c r="B1" s="128"/>
      <c r="C1" s="128"/>
      <c r="D1" s="128"/>
      <c r="E1" s="128"/>
      <c r="F1" s="128"/>
      <c r="G1" s="128"/>
      <c r="H1" s="128"/>
      <c r="I1" s="128"/>
      <c r="J1" s="128"/>
      <c r="K1" s="128"/>
      <c r="L1" s="128"/>
      <c r="M1" s="128"/>
      <c r="N1" s="129"/>
      <c r="O1" s="129"/>
    </row>
    <row r="2" spans="1:16" s="114" customFormat="1" ht="18.75" customHeight="1" x14ac:dyDescent="0.35">
      <c r="A2" s="115" t="s">
        <v>76</v>
      </c>
      <c r="B2" s="116"/>
      <c r="C2" s="116"/>
      <c r="D2" s="116"/>
      <c r="E2" s="116"/>
      <c r="F2" s="116"/>
      <c r="G2" s="116"/>
      <c r="H2" s="116"/>
      <c r="I2" s="116"/>
      <c r="J2" s="116"/>
      <c r="K2" s="116"/>
      <c r="L2" s="116"/>
      <c r="M2" s="116"/>
      <c r="N2" s="117"/>
      <c r="O2" s="117"/>
    </row>
    <row r="3" spans="1:16" s="117" customFormat="1" ht="14.15" customHeight="1" x14ac:dyDescent="0.3">
      <c r="A3" s="116"/>
      <c r="B3" s="116"/>
      <c r="C3" s="116"/>
      <c r="D3" s="116"/>
      <c r="E3" s="116"/>
      <c r="F3" s="116"/>
      <c r="G3" s="116"/>
      <c r="H3" s="116"/>
      <c r="I3" s="116"/>
      <c r="J3" s="130"/>
      <c r="K3" s="116"/>
      <c r="L3" s="116"/>
      <c r="M3" s="116"/>
    </row>
    <row r="4" spans="1:16" s="117" customFormat="1" ht="15" customHeight="1" x14ac:dyDescent="0.3">
      <c r="A4" s="65" t="s">
        <v>77</v>
      </c>
      <c r="B4" s="131"/>
      <c r="C4" s="131"/>
      <c r="D4" s="131"/>
      <c r="E4" s="131"/>
      <c r="F4" s="131"/>
      <c r="G4" s="131"/>
      <c r="H4" s="131"/>
      <c r="I4" s="131"/>
      <c r="J4" s="131"/>
      <c r="K4" s="131"/>
      <c r="L4" s="131"/>
      <c r="M4" s="131"/>
      <c r="N4" s="132"/>
      <c r="O4" s="132"/>
    </row>
    <row r="5" spans="1:16" s="133" customFormat="1" ht="31.4" customHeight="1" x14ac:dyDescent="0.3">
      <c r="A5" s="118"/>
      <c r="B5" s="164" t="s">
        <v>69</v>
      </c>
      <c r="C5" s="162"/>
      <c r="D5" s="163" t="s">
        <v>70</v>
      </c>
      <c r="E5" s="163"/>
      <c r="F5" s="163" t="s">
        <v>15</v>
      </c>
      <c r="G5" s="163"/>
      <c r="H5" s="163" t="s">
        <v>71</v>
      </c>
      <c r="I5" s="163"/>
      <c r="J5" s="163" t="s">
        <v>72</v>
      </c>
      <c r="K5" s="163"/>
      <c r="L5" s="163" t="s">
        <v>73</v>
      </c>
      <c r="M5" s="163"/>
    </row>
    <row r="6" spans="1:16" s="119" customFormat="1" ht="11.25" customHeight="1" x14ac:dyDescent="0.3">
      <c r="A6" s="9" t="s">
        <v>78</v>
      </c>
      <c r="B6" s="120" t="s">
        <v>74</v>
      </c>
      <c r="C6" s="121" t="s">
        <v>75</v>
      </c>
      <c r="D6" s="120" t="s">
        <v>74</v>
      </c>
      <c r="E6" s="121" t="s">
        <v>75</v>
      </c>
      <c r="F6" s="120" t="s">
        <v>74</v>
      </c>
      <c r="G6" s="121" t="s">
        <v>75</v>
      </c>
      <c r="H6" s="120" t="s">
        <v>74</v>
      </c>
      <c r="I6" s="121" t="s">
        <v>75</v>
      </c>
      <c r="J6" s="120" t="s">
        <v>74</v>
      </c>
      <c r="K6" s="121" t="s">
        <v>75</v>
      </c>
      <c r="L6" s="120" t="s">
        <v>74</v>
      </c>
      <c r="M6" s="121" t="s">
        <v>75</v>
      </c>
      <c r="N6" s="134"/>
    </row>
    <row r="7" spans="1:16" s="119" customFormat="1" ht="14.15" customHeight="1" x14ac:dyDescent="0.2">
      <c r="A7" s="123" t="s">
        <v>79</v>
      </c>
      <c r="B7" s="135"/>
      <c r="C7" s="136">
        <v>943.11079595738101</v>
      </c>
      <c r="D7" s="135"/>
      <c r="E7" s="136">
        <v>523.23863593108297</v>
      </c>
      <c r="F7" s="135"/>
      <c r="G7" s="136">
        <v>460.32055590787701</v>
      </c>
      <c r="H7" s="135"/>
      <c r="I7" s="136">
        <v>126.065672387803</v>
      </c>
      <c r="J7" s="135"/>
      <c r="K7" s="136">
        <f>-8608284.84316136/1000000</f>
        <v>-8.6082848431613588</v>
      </c>
      <c r="L7" s="135"/>
      <c r="M7" s="136">
        <f>2044127375.34098/1000000</f>
        <v>2044.1273753409801</v>
      </c>
      <c r="N7" s="122"/>
    </row>
    <row r="8" spans="1:16" s="119" customFormat="1" ht="14.15" customHeight="1" x14ac:dyDescent="0.2">
      <c r="A8" s="137" t="s">
        <v>80</v>
      </c>
      <c r="B8" s="135"/>
      <c r="C8" s="136">
        <f>9337.92741210935/10</f>
        <v>933.79274121093499</v>
      </c>
      <c r="D8" s="135"/>
      <c r="E8" s="136">
        <f>5156.45522672759/10</f>
        <v>515.64552267275906</v>
      </c>
      <c r="F8" s="135"/>
      <c r="G8" s="136">
        <f>4530.90299852809/10</f>
        <v>453.09029985280904</v>
      </c>
      <c r="H8" s="135"/>
      <c r="I8" s="136">
        <f>+M8-C8-E8-G8-K8</f>
        <v>126.70113086891837</v>
      </c>
      <c r="J8" s="135"/>
      <c r="K8" s="136">
        <f>-8608284.84316136/1000000</f>
        <v>-8.6082848431613588</v>
      </c>
      <c r="L8" s="138"/>
      <c r="M8" s="136">
        <f>2020621.40976226/1000</f>
        <v>2020.6214097622601</v>
      </c>
      <c r="N8" s="122"/>
    </row>
    <row r="9" spans="1:16" s="119" customFormat="1" ht="14.15" customHeight="1" x14ac:dyDescent="0.2">
      <c r="A9" s="126" t="s">
        <v>81</v>
      </c>
      <c r="B9" s="135"/>
      <c r="C9" s="136">
        <v>582.29053673178305</v>
      </c>
      <c r="D9" s="135"/>
      <c r="E9" s="136">
        <v>390.10441622126223</v>
      </c>
      <c r="F9" s="135"/>
      <c r="G9" s="136">
        <v>472.14735665626478</v>
      </c>
      <c r="H9" s="135"/>
      <c r="I9" s="136">
        <v>177.879784140249</v>
      </c>
      <c r="J9" s="135"/>
      <c r="K9" s="136">
        <f>-9439026.48209936/1000000</f>
        <v>-9.4390264820993597</v>
      </c>
      <c r="L9" s="138"/>
      <c r="M9" s="136">
        <f>1612983067.26746/1000000</f>
        <v>1612.98306726746</v>
      </c>
      <c r="N9" s="124"/>
      <c r="P9" s="139"/>
    </row>
    <row r="10" spans="1:16" s="119" customFormat="1" ht="14.15" customHeight="1" x14ac:dyDescent="0.25">
      <c r="A10" s="125" t="s">
        <v>82</v>
      </c>
      <c r="B10" s="140"/>
      <c r="C10" s="141">
        <v>61.742129035019303</v>
      </c>
      <c r="D10" s="140"/>
      <c r="E10" s="141">
        <v>49.89289981764103</v>
      </c>
      <c r="F10" s="140"/>
      <c r="G10" s="141">
        <v>62.692888338146979</v>
      </c>
      <c r="H10" s="140"/>
      <c r="I10" s="141">
        <f>325.96715668476/10</f>
        <v>32.596715668476001</v>
      </c>
      <c r="J10" s="140"/>
      <c r="K10" s="141"/>
      <c r="L10" s="142"/>
      <c r="M10" s="141"/>
      <c r="N10" s="124"/>
    </row>
    <row r="11" spans="1:16" s="119" customFormat="1" ht="11.25" customHeight="1" x14ac:dyDescent="0.25">
      <c r="A11" s="49"/>
      <c r="B11" s="49"/>
      <c r="C11" s="49"/>
      <c r="D11" s="49"/>
      <c r="E11" s="49"/>
      <c r="F11" s="49"/>
      <c r="G11" s="49"/>
      <c r="H11" s="49"/>
      <c r="I11" s="49"/>
      <c r="J11" s="49"/>
      <c r="K11" s="49"/>
      <c r="L11" s="49"/>
      <c r="M11" s="49"/>
      <c r="N11" s="3"/>
      <c r="O11" s="3"/>
      <c r="P11" s="143"/>
    </row>
    <row r="12" spans="1:16" s="3" customFormat="1" ht="15" customHeight="1" x14ac:dyDescent="0.25">
      <c r="A12" s="65" t="s">
        <v>83</v>
      </c>
      <c r="B12" s="131"/>
      <c r="C12" s="131"/>
      <c r="D12" s="131"/>
      <c r="E12" s="131"/>
      <c r="F12" s="131"/>
      <c r="G12" s="131"/>
      <c r="H12" s="131"/>
      <c r="I12" s="131"/>
      <c r="J12" s="131"/>
      <c r="K12" s="131"/>
      <c r="L12" s="131"/>
      <c r="M12" s="131"/>
      <c r="N12" s="132"/>
      <c r="O12" s="132"/>
    </row>
    <row r="13" spans="1:16" s="133" customFormat="1" ht="31.4" customHeight="1" x14ac:dyDescent="0.3">
      <c r="A13" s="118"/>
      <c r="B13" s="163" t="s">
        <v>69</v>
      </c>
      <c r="C13" s="163"/>
      <c r="D13" s="163" t="s">
        <v>70</v>
      </c>
      <c r="E13" s="163"/>
      <c r="F13" s="163" t="s">
        <v>15</v>
      </c>
      <c r="G13" s="163"/>
      <c r="H13" s="163" t="s">
        <v>71</v>
      </c>
      <c r="I13" s="163"/>
      <c r="J13" s="163" t="s">
        <v>72</v>
      </c>
      <c r="K13" s="163"/>
      <c r="L13" s="163" t="s">
        <v>73</v>
      </c>
      <c r="M13" s="163"/>
      <c r="N13" s="134"/>
    </row>
    <row r="14" spans="1:16" s="119" customFormat="1" ht="11.25" customHeight="1" x14ac:dyDescent="0.3">
      <c r="A14" s="9" t="s">
        <v>35</v>
      </c>
      <c r="B14" s="120" t="s">
        <v>74</v>
      </c>
      <c r="C14" s="121" t="s">
        <v>75</v>
      </c>
      <c r="D14" s="120" t="s">
        <v>74</v>
      </c>
      <c r="E14" s="121" t="s">
        <v>75</v>
      </c>
      <c r="F14" s="120" t="s">
        <v>74</v>
      </c>
      <c r="G14" s="121" t="s">
        <v>75</v>
      </c>
      <c r="H14" s="120" t="s">
        <v>74</v>
      </c>
      <c r="I14" s="121" t="s">
        <v>75</v>
      </c>
      <c r="J14" s="120" t="s">
        <v>74</v>
      </c>
      <c r="K14" s="121" t="s">
        <v>75</v>
      </c>
      <c r="L14" s="120" t="s">
        <v>74</v>
      </c>
      <c r="M14" s="121" t="s">
        <v>75</v>
      </c>
      <c r="N14" s="134"/>
    </row>
    <row r="15" spans="1:16" s="119" customFormat="1" ht="14.15" customHeight="1" x14ac:dyDescent="0.2">
      <c r="A15" s="123" t="s">
        <v>84</v>
      </c>
      <c r="B15" s="135"/>
      <c r="C15" s="136">
        <v>38.728159932312202</v>
      </c>
      <c r="D15" s="135"/>
      <c r="E15" s="136">
        <v>29.239594957228277</v>
      </c>
      <c r="F15" s="135"/>
      <c r="G15" s="136">
        <v>40.879770952849427</v>
      </c>
      <c r="H15" s="135"/>
      <c r="I15" s="136"/>
      <c r="J15" s="135"/>
      <c r="K15" s="136"/>
      <c r="L15" s="135"/>
      <c r="M15" s="136">
        <v>32.521590311154895</v>
      </c>
      <c r="N15" s="122"/>
    </row>
    <row r="16" spans="1:16" s="119" customFormat="1" ht="14.15" customHeight="1" x14ac:dyDescent="0.25">
      <c r="A16" s="126" t="s">
        <v>85</v>
      </c>
      <c r="B16" s="135"/>
      <c r="C16" s="136">
        <v>61.741477165541504</v>
      </c>
      <c r="D16" s="135"/>
      <c r="E16" s="136">
        <v>74.555736031817759</v>
      </c>
      <c r="F16" s="135"/>
      <c r="G16" s="136">
        <v>102.5692532294288</v>
      </c>
      <c r="H16" s="135"/>
      <c r="I16" s="136"/>
      <c r="J16" s="135"/>
      <c r="K16" s="136"/>
      <c r="L16" s="138"/>
      <c r="M16" s="136">
        <v>78.9081486176173</v>
      </c>
      <c r="N16" s="124"/>
    </row>
    <row r="17" spans="1:19" s="119" customFormat="1" ht="13.5" customHeight="1" x14ac:dyDescent="0.2">
      <c r="A17" s="127" t="s">
        <v>86</v>
      </c>
      <c r="B17" s="140"/>
      <c r="C17" s="141">
        <v>21.092975032210198</v>
      </c>
      <c r="D17" s="140"/>
      <c r="E17" s="141">
        <v>24.481296299688275</v>
      </c>
      <c r="F17" s="140"/>
      <c r="G17" s="141">
        <v>18.289827681058618</v>
      </c>
      <c r="H17" s="140"/>
      <c r="I17" s="141"/>
      <c r="J17" s="140"/>
      <c r="K17" s="141"/>
      <c r="L17" s="142"/>
      <c r="M17" s="141">
        <v>18.899999999999999</v>
      </c>
      <c r="N17" s="124"/>
    </row>
    <row r="18" spans="1:19" s="119" customFormat="1" ht="11.25" customHeight="1" x14ac:dyDescent="0.25">
      <c r="A18" s="49"/>
      <c r="B18" s="49"/>
      <c r="C18" s="49"/>
      <c r="D18" s="49"/>
      <c r="E18" s="49"/>
      <c r="F18" s="49"/>
      <c r="G18" s="49"/>
      <c r="H18" s="49"/>
      <c r="I18" s="49"/>
      <c r="J18" s="49"/>
      <c r="K18" s="49"/>
      <c r="L18" s="49"/>
      <c r="M18" s="49"/>
      <c r="N18" s="124"/>
    </row>
    <row r="19" spans="1:19" s="3" customFormat="1" ht="15" customHeight="1" x14ac:dyDescent="0.25">
      <c r="A19" s="65" t="s">
        <v>87</v>
      </c>
      <c r="B19" s="131"/>
      <c r="C19" s="131"/>
      <c r="D19" s="131"/>
      <c r="E19" s="131"/>
      <c r="F19" s="131"/>
      <c r="G19" s="131"/>
      <c r="H19" s="131"/>
      <c r="I19" s="131"/>
      <c r="J19" s="131"/>
      <c r="K19" s="131"/>
      <c r="L19" s="131"/>
      <c r="M19" s="131"/>
    </row>
    <row r="20" spans="1:19" s="133" customFormat="1" ht="31.4" customHeight="1" x14ac:dyDescent="0.3">
      <c r="A20" s="118"/>
      <c r="B20" s="163" t="s">
        <v>69</v>
      </c>
      <c r="C20" s="163"/>
      <c r="D20" s="163" t="s">
        <v>70</v>
      </c>
      <c r="E20" s="163"/>
      <c r="F20" s="163" t="s">
        <v>15</v>
      </c>
      <c r="G20" s="163"/>
      <c r="H20" s="163" t="s">
        <v>71</v>
      </c>
      <c r="I20" s="163"/>
      <c r="J20" s="163" t="s">
        <v>72</v>
      </c>
      <c r="K20" s="163"/>
      <c r="L20" s="163" t="s">
        <v>73</v>
      </c>
      <c r="M20" s="163"/>
      <c r="N20" s="134"/>
    </row>
    <row r="21" spans="1:19" s="119" customFormat="1" ht="11.25" customHeight="1" x14ac:dyDescent="0.3">
      <c r="A21" s="24"/>
      <c r="B21" s="161" t="s">
        <v>88</v>
      </c>
      <c r="C21" s="162"/>
      <c r="D21" s="161" t="s">
        <v>88</v>
      </c>
      <c r="E21" s="162"/>
      <c r="F21" s="161" t="s">
        <v>88</v>
      </c>
      <c r="G21" s="162"/>
      <c r="H21" s="161" t="s">
        <v>88</v>
      </c>
      <c r="I21" s="162"/>
      <c r="J21" s="161" t="s">
        <v>88</v>
      </c>
      <c r="K21" s="162"/>
      <c r="L21" s="161" t="s">
        <v>88</v>
      </c>
      <c r="M21" s="162"/>
      <c r="N21" s="134"/>
    </row>
    <row r="22" spans="1:19" s="119" customFormat="1" ht="11.25" customHeight="1" x14ac:dyDescent="0.3">
      <c r="A22" s="9" t="s">
        <v>78</v>
      </c>
      <c r="B22" s="144" t="s">
        <v>89</v>
      </c>
      <c r="C22" s="145" t="s">
        <v>90</v>
      </c>
      <c r="D22" s="144" t="s">
        <v>89</v>
      </c>
      <c r="E22" s="145" t="s">
        <v>90</v>
      </c>
      <c r="F22" s="144" t="s">
        <v>89</v>
      </c>
      <c r="G22" s="145" t="s">
        <v>90</v>
      </c>
      <c r="H22" s="144" t="s">
        <v>89</v>
      </c>
      <c r="I22" s="145" t="s">
        <v>90</v>
      </c>
      <c r="J22" s="144" t="s">
        <v>89</v>
      </c>
      <c r="K22" s="145" t="s">
        <v>90</v>
      </c>
      <c r="L22" s="144" t="s">
        <v>89</v>
      </c>
      <c r="M22" s="145" t="s">
        <v>90</v>
      </c>
      <c r="N22" s="146"/>
    </row>
    <row r="23" spans="1:19" s="119" customFormat="1" ht="14.15" customHeight="1" x14ac:dyDescent="0.2">
      <c r="A23" s="123" t="s">
        <v>91</v>
      </c>
      <c r="B23" s="147"/>
      <c r="C23" s="148">
        <f>949853120.738116/1000000</f>
        <v>949.85312073811599</v>
      </c>
      <c r="D23" s="147"/>
      <c r="E23" s="148">
        <v>525.97441988063201</v>
      </c>
      <c r="F23" s="147"/>
      <c r="G23" s="148">
        <v>472.67216730555202</v>
      </c>
      <c r="H23" s="147"/>
      <c r="I23" s="148">
        <f>134340422.307185/1000000</f>
        <v>134.34042230718501</v>
      </c>
      <c r="J23" s="147"/>
      <c r="K23" s="148">
        <f>-8488032.45577369/1000000</f>
        <v>-8.4880324557736913</v>
      </c>
      <c r="L23" s="147"/>
      <c r="M23" s="148">
        <f>2074352097.77571/1000000</f>
        <v>2074.3520977757103</v>
      </c>
      <c r="N23" s="122"/>
      <c r="P23" s="139"/>
    </row>
    <row r="24" spans="1:19" s="119" customFormat="1" ht="14.15" customHeight="1" x14ac:dyDescent="0.2">
      <c r="A24" s="126" t="s">
        <v>92</v>
      </c>
      <c r="B24" s="135"/>
      <c r="C24" s="136">
        <f>577097724.943547/1000000</f>
        <v>577.09772494354706</v>
      </c>
      <c r="D24" s="135"/>
      <c r="E24" s="136">
        <v>367.86214576400897</v>
      </c>
      <c r="F24" s="135"/>
      <c r="G24" s="136">
        <v>471.66556124835</v>
      </c>
      <c r="H24" s="135"/>
      <c r="I24" s="136">
        <f>166925324.175062/1000000</f>
        <v>166.925324175062</v>
      </c>
      <c r="J24" s="135"/>
      <c r="K24" s="136">
        <f>-9831695.59128265/1000000</f>
        <v>-9.8316955912826511</v>
      </c>
      <c r="L24" s="135"/>
      <c r="M24" s="136">
        <f>1573719060.53969/1000000</f>
        <v>1573.71906053969</v>
      </c>
      <c r="N24" s="122"/>
    </row>
    <row r="25" spans="1:19" s="119" customFormat="1" ht="14.15" customHeight="1" x14ac:dyDescent="0.2">
      <c r="A25" s="125" t="s">
        <v>93</v>
      </c>
      <c r="B25" s="140"/>
      <c r="C25" s="141">
        <v>282.03151450055998</v>
      </c>
      <c r="D25" s="140"/>
      <c r="E25" s="141">
        <v>45.755232515778125</v>
      </c>
      <c r="F25" s="140"/>
      <c r="G25" s="141">
        <v>773.03837358807198</v>
      </c>
      <c r="H25" s="140"/>
      <c r="I25" s="141"/>
      <c r="J25" s="140"/>
      <c r="K25" s="141"/>
      <c r="L25" s="140"/>
      <c r="M25" s="141">
        <v>1100.8251206035702</v>
      </c>
      <c r="N25" s="139"/>
      <c r="O25" s="139"/>
    </row>
    <row r="26" spans="1:19" s="119" customFormat="1" ht="11.25" customHeight="1" x14ac:dyDescent="0.25">
      <c r="A26" s="49"/>
      <c r="B26" s="49"/>
      <c r="C26" s="49"/>
      <c r="D26" s="49"/>
      <c r="E26" s="49"/>
      <c r="F26" s="49"/>
      <c r="G26" s="49"/>
      <c r="H26" s="49"/>
      <c r="I26" s="49"/>
      <c r="J26" s="49"/>
      <c r="K26" s="49"/>
      <c r="L26" s="49"/>
      <c r="M26" s="49"/>
      <c r="N26" s="3"/>
      <c r="O26" s="3"/>
      <c r="P26" s="124"/>
    </row>
    <row r="27" spans="1:19" s="3" customFormat="1" ht="15" customHeight="1" x14ac:dyDescent="0.25">
      <c r="A27" s="159" t="s">
        <v>94</v>
      </c>
      <c r="B27" s="159"/>
      <c r="C27" s="159"/>
      <c r="D27" s="159"/>
      <c r="E27" s="159"/>
      <c r="F27" s="159"/>
      <c r="G27" s="159"/>
      <c r="H27" s="159"/>
      <c r="I27" s="159"/>
      <c r="J27" s="159"/>
      <c r="K27" s="159"/>
      <c r="L27" s="159"/>
      <c r="M27" s="159"/>
      <c r="N27" s="129"/>
      <c r="O27" s="129"/>
    </row>
    <row r="28" spans="1:19" s="3" customFormat="1" ht="15" customHeight="1" x14ac:dyDescent="0.25">
      <c r="A28" s="159" t="s">
        <v>95</v>
      </c>
      <c r="B28" s="159"/>
      <c r="C28" s="159"/>
      <c r="D28" s="159"/>
      <c r="E28" s="159"/>
      <c r="F28" s="159"/>
      <c r="G28" s="159"/>
      <c r="H28" s="159"/>
      <c r="I28" s="159"/>
      <c r="J28" s="159"/>
      <c r="K28" s="159"/>
      <c r="L28" s="159"/>
      <c r="M28" s="159"/>
      <c r="N28" s="129"/>
      <c r="O28" s="129"/>
    </row>
    <row r="29" spans="1:19" s="149" customFormat="1" ht="21.65" customHeight="1" x14ac:dyDescent="0.3">
      <c r="A29" s="160" t="s">
        <v>96</v>
      </c>
      <c r="B29" s="160"/>
      <c r="C29" s="160"/>
      <c r="D29" s="160"/>
      <c r="E29" s="160"/>
      <c r="F29" s="160"/>
      <c r="G29" s="160"/>
      <c r="H29" s="160"/>
      <c r="I29" s="160"/>
      <c r="J29" s="160"/>
      <c r="K29" s="160"/>
      <c r="L29" s="160"/>
      <c r="M29" s="160"/>
      <c r="N29" s="129"/>
      <c r="O29" s="129"/>
    </row>
    <row r="30" spans="1:19" s="3" customFormat="1" ht="15" customHeight="1" x14ac:dyDescent="0.25">
      <c r="A30" s="159" t="s">
        <v>97</v>
      </c>
      <c r="B30" s="159"/>
      <c r="C30" s="159"/>
      <c r="D30" s="159"/>
      <c r="E30" s="159"/>
      <c r="F30" s="159"/>
      <c r="G30" s="159"/>
      <c r="H30" s="159"/>
      <c r="I30" s="159"/>
      <c r="J30" s="159"/>
      <c r="K30" s="159"/>
      <c r="L30" s="159"/>
      <c r="M30" s="159"/>
      <c r="N30" s="129"/>
      <c r="O30" s="129"/>
      <c r="P30" s="150"/>
      <c r="Q30" s="150"/>
      <c r="R30" s="150"/>
      <c r="S30" s="150"/>
    </row>
    <row r="31" spans="1:19" s="3" customFormat="1" ht="15" customHeight="1" x14ac:dyDescent="0.25">
      <c r="A31" s="159" t="s">
        <v>98</v>
      </c>
      <c r="B31" s="159"/>
      <c r="C31" s="159"/>
      <c r="D31" s="159"/>
      <c r="E31" s="159"/>
      <c r="F31" s="159"/>
      <c r="G31" s="159"/>
      <c r="H31" s="159"/>
      <c r="I31" s="159"/>
      <c r="J31" s="159"/>
      <c r="K31" s="159"/>
      <c r="L31" s="159"/>
      <c r="M31" s="159"/>
      <c r="N31" s="129"/>
      <c r="O31" s="129"/>
      <c r="P31" s="150"/>
      <c r="Q31" s="150"/>
      <c r="R31" s="150"/>
      <c r="S31" s="150"/>
    </row>
  </sheetData>
  <sheetProtection formatCells="0" insertColumns="0" insertRows="0" deleteColumns="0" deleteRows="0"/>
  <mergeCells count="29">
    <mergeCell ref="L13:M13"/>
    <mergeCell ref="B5:C5"/>
    <mergeCell ref="D5:E5"/>
    <mergeCell ref="F5:G5"/>
    <mergeCell ref="H5:I5"/>
    <mergeCell ref="J5:K5"/>
    <mergeCell ref="L5:M5"/>
    <mergeCell ref="B13:C13"/>
    <mergeCell ref="D13:E13"/>
    <mergeCell ref="F13:G13"/>
    <mergeCell ref="H13:I13"/>
    <mergeCell ref="J13:K13"/>
    <mergeCell ref="L21:M21"/>
    <mergeCell ref="B20:C20"/>
    <mergeCell ref="D20:E20"/>
    <mergeCell ref="F20:G20"/>
    <mergeCell ref="H20:I20"/>
    <mergeCell ref="J20:K20"/>
    <mergeCell ref="L20:M20"/>
    <mergeCell ref="B21:C21"/>
    <mergeCell ref="D21:E21"/>
    <mergeCell ref="F21:G21"/>
    <mergeCell ref="H21:I21"/>
    <mergeCell ref="J21:K21"/>
    <mergeCell ref="A27:M27"/>
    <mergeCell ref="A28:M28"/>
    <mergeCell ref="A29:M29"/>
    <mergeCell ref="A30:M30"/>
    <mergeCell ref="A31:M31"/>
  </mergeCells>
  <pageMargins left="0.86614173228346458" right="0.86614173228346458" top="0.6692913385826772" bottom="0.39370078740157483" header="0.51181102362204722" footer="0"/>
  <pageSetup paperSize="9" scale="97" fitToHeight="0" orientation="portrait" r:id="rId1"/>
  <headerFooter scaleWithDoc="0">
    <oddHeader>&amp;R&amp;8CHAPTER 2 – SEGMENTAL REPORTING&amp;L&amp;"Arial"&amp;8FACTBOOK DNB – 3Q25</oddHead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A61E5626F9ACE47A61826F56C264524" ma:contentTypeVersion="13" ma:contentTypeDescription="Opprett et nytt dokument." ma:contentTypeScope="" ma:versionID="b810ce10a79c05a39482a0b539cf00b7">
  <xsd:schema xmlns:xsd="http://www.w3.org/2001/XMLSchema" xmlns:xs="http://www.w3.org/2001/XMLSchema" xmlns:p="http://schemas.microsoft.com/office/2006/metadata/properties" xmlns:ns2="991de117-2543-42dd-9f43-a7cded4093ca" xmlns:ns3="efc76db1-2d52-4bd6-af89-c61ecdce3a4a" targetNamespace="http://schemas.microsoft.com/office/2006/metadata/properties" ma:root="true" ma:fieldsID="9cc8182c480de5b048abab0b11436ea3" ns2:_="" ns3:_="">
    <xsd:import namespace="991de117-2543-42dd-9f43-a7cded4093ca"/>
    <xsd:import namespace="efc76db1-2d52-4bd6-af89-c61ecdce3a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1de117-2543-42dd-9f43-a7cded409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be6bf02d-eca4-4334-b633-93ea7661ceb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c76db1-2d52-4bd6-af89-c61ecdce3a4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ce257a1-76ca-4f2a-8adb-a04303bc2d7d}" ma:internalName="TaxCatchAll" ma:showField="CatchAllData" ma:web="efc76db1-2d52-4bd6-af89-c61ecdce3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1de117-2543-42dd-9f43-a7cded4093ca">
      <Terms xmlns="http://schemas.microsoft.com/office/infopath/2007/PartnerControls"/>
    </lcf76f155ced4ddcb4097134ff3c332f>
    <TaxCatchAll xmlns="efc76db1-2d52-4bd6-af89-c61ecdce3a4a" xsi:nil="true"/>
  </documentManagement>
</p:properties>
</file>

<file path=customXml/itemProps1.xml><?xml version="1.0" encoding="utf-8"?>
<ds:datastoreItem xmlns:ds="http://schemas.openxmlformats.org/officeDocument/2006/customXml" ds:itemID="{834DC12D-A1A9-49BC-A88D-62A51EE14FDB}"/>
</file>

<file path=customXml/itemProps2.xml><?xml version="1.0" encoding="utf-8"?>
<ds:datastoreItem xmlns:ds="http://schemas.openxmlformats.org/officeDocument/2006/customXml" ds:itemID="{F5BF2785-8302-47C4-97A0-1F4D3D9C5AE6}"/>
</file>

<file path=customXml/itemProps3.xml><?xml version="1.0" encoding="utf-8"?>
<ds:datastoreItem xmlns:ds="http://schemas.openxmlformats.org/officeDocument/2006/customXml" ds:itemID="{192CEE3A-51FC-4E4F-9288-534C48AB5C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Assumptions and Changes</vt:lpstr>
      <vt:lpstr>NII</vt:lpstr>
      <vt:lpstr>Fin perf</vt:lpstr>
      <vt:lpstr>'Fin perf'!Print_Area</vt:lpstr>
      <vt:lpstr>NII!Print_Area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Harkjerr, Bente</dc:creator>
  <cp:lastModifiedBy>Helland, Rune</cp:lastModifiedBy>
  <dcterms:created xsi:type="dcterms:W3CDTF">2025-10-17T12:05:36Z</dcterms:created>
  <dcterms:modified xsi:type="dcterms:W3CDTF">2025-10-20T11:51:07Z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91ea28-dca1-4266-a4f7-ebceb983bddc_Enabled">
    <vt:lpwstr>true</vt:lpwstr>
  </property>
  <property fmtid="{D5CDD505-2E9C-101B-9397-08002B2CF9AE}" pid="3" name="MSIP_Label_cb91ea28-dca1-4266-a4f7-ebceb983bddc_SetDate">
    <vt:lpwstr>2025-10-17T12:10:17Z</vt:lpwstr>
  </property>
  <property fmtid="{D5CDD505-2E9C-101B-9397-08002B2CF9AE}" pid="4" name="MSIP_Label_cb91ea28-dca1-4266-a4f7-ebceb983bddc_Method">
    <vt:lpwstr>Privileged</vt:lpwstr>
  </property>
  <property fmtid="{D5CDD505-2E9C-101B-9397-08002B2CF9AE}" pid="5" name="MSIP_Label_cb91ea28-dca1-4266-a4f7-ebceb983bddc_Name">
    <vt:lpwstr>Public</vt:lpwstr>
  </property>
  <property fmtid="{D5CDD505-2E9C-101B-9397-08002B2CF9AE}" pid="6" name="MSIP_Label_cb91ea28-dca1-4266-a4f7-ebceb983bddc_SiteId">
    <vt:lpwstr>4cbfea0a-b872-47f0-b51c-1c64953c3f0b</vt:lpwstr>
  </property>
  <property fmtid="{D5CDD505-2E9C-101B-9397-08002B2CF9AE}" pid="7" name="MSIP_Label_cb91ea28-dca1-4266-a4f7-ebceb983bddc_ActionId">
    <vt:lpwstr>b741b33a-bbd9-43aa-8a7c-1b0f1ee3a00e</vt:lpwstr>
  </property>
  <property fmtid="{D5CDD505-2E9C-101B-9397-08002B2CF9AE}" pid="8" name="MSIP_Label_cb91ea28-dca1-4266-a4f7-ebceb983bddc_ContentBits">
    <vt:lpwstr>0</vt:lpwstr>
  </property>
  <property fmtid="{D5CDD505-2E9C-101B-9397-08002B2CF9AE}" pid="9" name="MSIP_Label_cb91ea28-dca1-4266-a4f7-ebceb983bddc_Tag">
    <vt:lpwstr>10, 0, 1, 1</vt:lpwstr>
  </property>
  <property fmtid="{D5CDD505-2E9C-101B-9397-08002B2CF9AE}" pid="10" name="ContentTypeId">
    <vt:lpwstr>0x0101008A61E5626F9ACE47A61826F56C264524</vt:lpwstr>
  </property>
</Properties>
</file>